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11\общая папка\СОБРАНИЕ ПРЕДСТАВИТЕЛЕЙ\РЕШЕНИЯ\2015 НОВЫЙ созыв\Изм.2 РЕШЕНИЕ 41 от 17.02. 2016г\"/>
    </mc:Choice>
  </mc:AlternateContent>
  <bookViews>
    <workbookView xWindow="0" yWindow="0" windowWidth="20490" windowHeight="7305"/>
  </bookViews>
  <sheets>
    <sheet name="Кассовый план (увелич. расх.)" sheetId="2" r:id="rId1"/>
    <sheet name="2" sheetId="5" r:id="rId2"/>
    <sheet name="1" sheetId="4" r:id="rId3"/>
  </sheets>
  <definedNames>
    <definedName name="_xlnm.Print_Area" localSheetId="1">'2'!$A$1:$S$17</definedName>
    <definedName name="_xlnm.Print_Area" localSheetId="0">'Кассовый план (увелич. расх.)'!$A$1:$X$44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5" l="1"/>
  <c r="Q9" i="5"/>
  <c r="K9" i="5"/>
  <c r="I9" i="5"/>
  <c r="L50" i="2"/>
  <c r="D13" i="4"/>
  <c r="L26" i="2" l="1"/>
  <c r="Q25" i="2" l="1"/>
  <c r="H12" i="4" l="1"/>
  <c r="H15" i="4" s="1"/>
  <c r="P15" i="4"/>
  <c r="O15" i="4"/>
  <c r="N15" i="4"/>
  <c r="M15" i="4"/>
  <c r="L15" i="4"/>
  <c r="K15" i="4"/>
  <c r="J15" i="4"/>
  <c r="I15" i="4"/>
  <c r="G15" i="4"/>
  <c r="F15" i="4"/>
  <c r="E15" i="4"/>
  <c r="D14" i="4"/>
  <c r="D12" i="4"/>
  <c r="D15" i="4" l="1"/>
  <c r="H17" i="5"/>
  <c r="I17" i="5"/>
  <c r="J17" i="5"/>
  <c r="K17" i="5"/>
  <c r="L17" i="5"/>
  <c r="M17" i="5"/>
  <c r="N17" i="5"/>
  <c r="O17" i="5"/>
  <c r="P17" i="5"/>
  <c r="Q17" i="5"/>
  <c r="R17" i="5"/>
  <c r="G16" i="5"/>
  <c r="M38" i="2"/>
  <c r="G14" i="5"/>
  <c r="G15" i="5"/>
  <c r="O21" i="2" l="1"/>
  <c r="P21" i="2"/>
  <c r="Q21" i="2"/>
  <c r="R21" i="2"/>
  <c r="S21" i="2"/>
  <c r="T21" i="2"/>
  <c r="U21" i="2"/>
  <c r="V21" i="2"/>
  <c r="W21" i="2"/>
  <c r="X21" i="2"/>
  <c r="O22" i="2"/>
  <c r="P22" i="2"/>
  <c r="Q22" i="2"/>
  <c r="R22" i="2"/>
  <c r="S22" i="2"/>
  <c r="T22" i="2"/>
  <c r="U22" i="2"/>
  <c r="V22" i="2"/>
  <c r="W22" i="2"/>
  <c r="X22" i="2"/>
  <c r="O23" i="2"/>
  <c r="P23" i="2"/>
  <c r="Q23" i="2"/>
  <c r="R23" i="2"/>
  <c r="S23" i="2"/>
  <c r="T23" i="2"/>
  <c r="U23" i="2"/>
  <c r="V23" i="2"/>
  <c r="W23" i="2"/>
  <c r="X23" i="2"/>
  <c r="O24" i="2"/>
  <c r="P24" i="2"/>
  <c r="Q24" i="2"/>
  <c r="R24" i="2"/>
  <c r="S24" i="2"/>
  <c r="T24" i="2"/>
  <c r="U24" i="2"/>
  <c r="V24" i="2"/>
  <c r="W24" i="2"/>
  <c r="X24" i="2"/>
  <c r="O17" i="2"/>
  <c r="P17" i="2"/>
  <c r="Q17" i="2"/>
  <c r="R17" i="2"/>
  <c r="S17" i="2"/>
  <c r="T17" i="2"/>
  <c r="U17" i="2"/>
  <c r="V17" i="2"/>
  <c r="W17" i="2"/>
  <c r="X17" i="2"/>
  <c r="O18" i="2"/>
  <c r="P18" i="2"/>
  <c r="Q18" i="2"/>
  <c r="R18" i="2"/>
  <c r="S18" i="2"/>
  <c r="T18" i="2"/>
  <c r="U18" i="2"/>
  <c r="V18" i="2"/>
  <c r="W18" i="2"/>
  <c r="X18" i="2"/>
  <c r="O19" i="2"/>
  <c r="P19" i="2"/>
  <c r="Q19" i="2"/>
  <c r="R19" i="2"/>
  <c r="S19" i="2"/>
  <c r="T19" i="2"/>
  <c r="U19" i="2"/>
  <c r="V19" i="2"/>
  <c r="W19" i="2"/>
  <c r="X19" i="2"/>
  <c r="O20" i="2"/>
  <c r="P20" i="2"/>
  <c r="Q20" i="2"/>
  <c r="R20" i="2"/>
  <c r="S20" i="2"/>
  <c r="T20" i="2"/>
  <c r="U20" i="2"/>
  <c r="V20" i="2"/>
  <c r="W20" i="2"/>
  <c r="X20" i="2"/>
  <c r="N22" i="2"/>
  <c r="N23" i="2"/>
  <c r="N24" i="2"/>
  <c r="N17" i="2"/>
  <c r="N18" i="2"/>
  <c r="N19" i="2"/>
  <c r="N20" i="2"/>
  <c r="N21" i="2"/>
  <c r="N9" i="5"/>
  <c r="M9" i="5"/>
  <c r="J9" i="5"/>
  <c r="O9" i="5"/>
  <c r="P9" i="5"/>
  <c r="R9" i="5"/>
  <c r="L22" i="2" l="1"/>
  <c r="N38" i="2"/>
  <c r="X38" i="2"/>
  <c r="V38" i="2"/>
  <c r="T38" i="2"/>
  <c r="R38" i="2"/>
  <c r="P38" i="2"/>
  <c r="W38" i="2"/>
  <c r="U38" i="2"/>
  <c r="S38" i="2"/>
  <c r="Q38" i="2"/>
  <c r="O38" i="2"/>
  <c r="E17" i="5"/>
  <c r="F17" i="5"/>
  <c r="E6" i="5"/>
  <c r="H10" i="5"/>
  <c r="G7" i="5" l="1"/>
  <c r="G6" i="5"/>
  <c r="G13" i="5" l="1"/>
  <c r="G12" i="5"/>
  <c r="G11" i="5"/>
  <c r="G10" i="5"/>
  <c r="G9" i="5"/>
  <c r="G8" i="5"/>
  <c r="G17" i="5" l="1"/>
  <c r="L24" i="2"/>
  <c r="L19" i="2"/>
  <c r="L31" i="2" l="1"/>
  <c r="L37" i="2"/>
  <c r="L35" i="2"/>
  <c r="L33" i="2"/>
  <c r="L29" i="2"/>
  <c r="L27" i="2"/>
  <c r="L25" i="2"/>
  <c r="L18" i="2"/>
  <c r="L23" i="2"/>
  <c r="L36" i="2"/>
  <c r="L34" i="2"/>
  <c r="L32" i="2"/>
  <c r="L30" i="2"/>
  <c r="L28" i="2"/>
  <c r="L20" i="2"/>
  <c r="L17" i="2"/>
  <c r="L21" i="2" l="1"/>
  <c r="L38" i="2" s="1"/>
</calcChain>
</file>

<file path=xl/sharedStrings.xml><?xml version="1.0" encoding="utf-8"?>
<sst xmlns="http://schemas.openxmlformats.org/spreadsheetml/2006/main" count="192" uniqueCount="104">
  <si>
    <t>(подпись)</t>
  </si>
  <si>
    <t>000</t>
  </si>
  <si>
    <t>00.00.00</t>
  </si>
  <si>
    <t>111</t>
  </si>
  <si>
    <t>6490012000</t>
  </si>
  <si>
    <t>Администрация сельского поселения Ягодное</t>
  </si>
  <si>
    <t>6480012000</t>
  </si>
  <si>
    <t>6470012000</t>
  </si>
  <si>
    <t>6430012000</t>
  </si>
  <si>
    <t>500</t>
  </si>
  <si>
    <t>6410011000</t>
  </si>
  <si>
    <t>Направление</t>
  </si>
  <si>
    <t>Тип средств</t>
  </si>
  <si>
    <t>Мероприятие</t>
  </si>
  <si>
    <t>Тип финансирования</t>
  </si>
  <si>
    <t>СубЭК</t>
  </si>
  <si>
    <t>ЭКР</t>
  </si>
  <si>
    <t>КВР</t>
  </si>
  <si>
    <t>КЦСР</t>
  </si>
  <si>
    <t>ФКР</t>
  </si>
  <si>
    <t>ППП</t>
  </si>
  <si>
    <t>КП за декабрь</t>
  </si>
  <si>
    <t>КП за ноябрь</t>
  </si>
  <si>
    <t>КП за октябрь</t>
  </si>
  <si>
    <t>КП за сентябрь</t>
  </si>
  <si>
    <t>КП за июль</t>
  </si>
  <si>
    <t>КП за июнь</t>
  </si>
  <si>
    <t>КП за май</t>
  </si>
  <si>
    <t>КП за апрель</t>
  </si>
  <si>
    <t>КП за март</t>
  </si>
  <si>
    <t>КП за февраль</t>
  </si>
  <si>
    <t>КП за январь</t>
  </si>
  <si>
    <t>Классификация</t>
  </si>
  <si>
    <t>ЛицевойСчетГРБС</t>
  </si>
  <si>
    <t xml:space="preserve">Единица измерения: </t>
  </si>
  <si>
    <t>Наименование бюджета</t>
  </si>
  <si>
    <t>Наименование органа, организующего исполнение бюджета</t>
  </si>
  <si>
    <t>Сумма на год всего</t>
  </si>
  <si>
    <t>Кассовый план исполнения бюджета</t>
  </si>
  <si>
    <t>Итого по сельскому поселению Ягодное</t>
  </si>
  <si>
    <t>Глава сельского поселения Ягодное</t>
  </si>
  <si>
    <t>Синицына Т.И.</t>
  </si>
  <si>
    <t>в т.ч по  месяцам</t>
  </si>
  <si>
    <t>Бюджет муниципального района Ставропольский</t>
  </si>
  <si>
    <t>КП  за август</t>
  </si>
  <si>
    <t>(руб.)</t>
  </si>
  <si>
    <t>уб.снега</t>
  </si>
  <si>
    <t>ул. Осв.</t>
  </si>
  <si>
    <t>бен.</t>
  </si>
  <si>
    <t>отопл.</t>
  </si>
  <si>
    <t>штр.и  нал.</t>
  </si>
  <si>
    <t>бен. Автоб.</t>
  </si>
  <si>
    <t>обмундиров.</t>
  </si>
  <si>
    <t>458 0503 6470020000 244 225</t>
  </si>
  <si>
    <t>458 0503 6470020000 244 223</t>
  </si>
  <si>
    <t>458 0503 6470020000 244 340</t>
  </si>
  <si>
    <t>458 0104 6410011000 244 223</t>
  </si>
  <si>
    <t>458 0104 6410011000 852 290</t>
  </si>
  <si>
    <t>458 1003 6480012000 244 340</t>
  </si>
  <si>
    <t>458 0707 6490012000 244 340</t>
  </si>
  <si>
    <t>Приложение №1</t>
  </si>
  <si>
    <t>руб.</t>
  </si>
  <si>
    <t>Для оплаты счетов за отопление</t>
  </si>
  <si>
    <t>Для оплаты налогов и штрафов</t>
  </si>
  <si>
    <t>Для оплаты счетов за ГСМ (автобус)</t>
  </si>
  <si>
    <t>наименование расходов</t>
  </si>
  <si>
    <t>Всего на 2016г.</t>
  </si>
  <si>
    <t>458 0503 6470020000 244 226</t>
  </si>
  <si>
    <t>план на 2016г.</t>
  </si>
  <si>
    <t>«Услуги на содержание имущества»</t>
  </si>
  <si>
    <t>«Прочие услуги» по благоустройству</t>
  </si>
  <si>
    <t xml:space="preserve"> «Коммунальные услуги» уличное освещение</t>
  </si>
  <si>
    <t>Увеличение стоимости материальных запасов благоустройство</t>
  </si>
  <si>
    <t>Увеличение стоимости материальных запасов отдел молодежи</t>
  </si>
  <si>
    <t>Увеличение стоимости материальных запасов соц.защита</t>
  </si>
  <si>
    <t>задолженность за расчистку снега 400 000</t>
  </si>
  <si>
    <t>приобретение камуфляжной формы</t>
  </si>
  <si>
    <t>10 000 штраф, 20 000 налоги на транспорт и на землю</t>
  </si>
  <si>
    <t>Факт 2015г.</t>
  </si>
  <si>
    <t>Для оплаты счетов за отопление 35000*7=245 000+12000 кредиторская задолженность 2015г.</t>
  </si>
  <si>
    <t>Задолженность за 21015г.(117 000 Ставроп.архит., земстандарт 8 000)</t>
  </si>
  <si>
    <t>задолженность за 2015г.</t>
  </si>
  <si>
    <t>458 0409 6440020000 244 225</t>
  </si>
  <si>
    <t>458 0503 6470072410 244 223</t>
  </si>
  <si>
    <t>Кассовый план исполнения бюджета в 2016г. по доходам</t>
  </si>
  <si>
    <t>Главный распорядитель (главный администратор) бюджета</t>
  </si>
  <si>
    <t>код бюджетной классификации</t>
  </si>
  <si>
    <t>тип средств</t>
  </si>
  <si>
    <t>кп за август</t>
  </si>
  <si>
    <t>01.00.00</t>
  </si>
  <si>
    <t>458 2 18 05 010 10 0000 151</t>
  </si>
  <si>
    <t>458 2 19 05 000 10 0000 151</t>
  </si>
  <si>
    <t>Доходы бюджетов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</si>
  <si>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Возврат остатков субсидий, субвенций и иных межбюджетных трансфертов, имеющих целевое назначение, прошлых лет из бюджетов поселений</t>
  </si>
  <si>
    <t>Доходы бюджетов поселений от возврата иными организациями остатков субсидий прошлых лет</t>
  </si>
  <si>
    <t xml:space="preserve">ИТОГО: </t>
  </si>
  <si>
    <t>субсидии</t>
  </si>
  <si>
    <t>акцизы</t>
  </si>
  <si>
    <t>458 0405 6430072310 810 242</t>
  </si>
  <si>
    <t>Субсидии</t>
  </si>
  <si>
    <t>ГСМ 12000*12=144 000, зап.части трактор 56000</t>
  </si>
  <si>
    <t>распределение акцизов за 2015г.</t>
  </si>
  <si>
    <t>распределение субсидий за 2015г.</t>
  </si>
  <si>
    <t>Распределение увеличения бюджетных ассигнований по месяцам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</si>
</sst>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00\.00\.000\.0"/>
    <numFmt numFmtId="165" formatCode="000"/>
    <numFmt numFmtId="166" formatCode="00\.00\.00"/>
    <numFmt numFmtId="167" formatCode="0\.00"/>
    <numFmt numFmtId="168" formatCode="000\.00\.00"/>
    <numFmt numFmtId="169" formatCode="0000000000"/>
    <numFmt numFmtId="170" formatCode="00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0"/>
      <color theme="0"/>
      <name val="Arial"/>
      <family val="2"/>
      <charset val="204"/>
    </font>
    <font>
      <i/>
      <sz val="10"/>
      <color theme="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5">
    <xf numFmtId="0" fontId="0" fillId="0" borderId="0" xfId="0"/>
    <xf numFmtId="0" fontId="2" fillId="0" borderId="0" xfId="1" applyFont="1" applyProtection="1">
      <protection hidden="1"/>
    </xf>
    <xf numFmtId="0" fontId="2" fillId="0" borderId="0" xfId="1" applyFont="1"/>
    <xf numFmtId="0" fontId="3" fillId="0" borderId="0" xfId="1" applyNumberFormat="1" applyFont="1" applyFill="1" applyAlignment="1" applyProtection="1">
      <alignment horizontal="centerContinuous"/>
      <protection hidden="1"/>
    </xf>
    <xf numFmtId="0" fontId="2" fillId="0" borderId="15" xfId="1" applyNumberFormat="1" applyFont="1" applyFill="1" applyBorder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5" xfId="1" applyFont="1" applyBorder="1" applyProtection="1">
      <protection hidden="1"/>
    </xf>
    <xf numFmtId="0" fontId="2" fillId="0" borderId="2" xfId="1" applyFont="1" applyBorder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Border="1" applyAlignment="1" applyProtection="1">
      <protection hidden="1"/>
    </xf>
    <xf numFmtId="4" fontId="2" fillId="0" borderId="9" xfId="1" applyNumberFormat="1" applyFont="1" applyFill="1" applyBorder="1" applyAlignment="1" applyProtection="1">
      <protection hidden="1"/>
    </xf>
    <xf numFmtId="4" fontId="2" fillId="0" borderId="9" xfId="1" applyNumberFormat="1" applyFont="1" applyFill="1" applyBorder="1" applyAlignment="1" applyProtection="1">
      <alignment wrapText="1"/>
      <protection hidden="1"/>
    </xf>
    <xf numFmtId="4" fontId="3" fillId="0" borderId="3" xfId="1" applyNumberFormat="1" applyFont="1" applyFill="1" applyBorder="1" applyAlignment="1" applyProtection="1">
      <protection hidden="1"/>
    </xf>
    <xf numFmtId="0" fontId="2" fillId="0" borderId="0" xfId="1" applyFont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Border="1" applyAlignment="1" applyProtection="1">
      <alignment horizontal="center"/>
      <protection hidden="1"/>
    </xf>
    <xf numFmtId="0" fontId="2" fillId="0" borderId="2" xfId="1" applyFont="1" applyBorder="1" applyAlignment="1" applyProtection="1">
      <alignment horizontal="center"/>
      <protection hidden="1"/>
    </xf>
    <xf numFmtId="0" fontId="2" fillId="0" borderId="0" xfId="1" applyFont="1" applyAlignment="1">
      <alignment horizontal="center"/>
    </xf>
    <xf numFmtId="4" fontId="4" fillId="0" borderId="9" xfId="1" applyNumberFormat="1" applyFont="1" applyFill="1" applyBorder="1" applyAlignment="1" applyProtection="1">
      <alignment wrapText="1"/>
      <protection hidden="1"/>
    </xf>
    <xf numFmtId="0" fontId="4" fillId="0" borderId="0" xfId="1" applyFont="1"/>
    <xf numFmtId="0" fontId="3" fillId="0" borderId="0" xfId="1" applyNumberFormat="1" applyFont="1" applyFill="1" applyAlignment="1" applyProtection="1">
      <alignment vertical="center"/>
      <protection hidden="1"/>
    </xf>
    <xf numFmtId="0" fontId="2" fillId="0" borderId="0" xfId="1" applyNumberFormat="1" applyFont="1" applyFill="1" applyAlignment="1" applyProtection="1">
      <alignment vertical="top" wrapText="1"/>
      <protection hidden="1"/>
    </xf>
    <xf numFmtId="0" fontId="3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Border="1" applyAlignment="1" applyProtection="1">
      <alignment horizontal="center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4" fontId="2" fillId="0" borderId="8" xfId="1" applyNumberFormat="1" applyFont="1" applyFill="1" applyBorder="1" applyAlignment="1" applyProtection="1">
      <alignment wrapText="1"/>
      <protection hidden="1"/>
    </xf>
    <xf numFmtId="4" fontId="4" fillId="0" borderId="8" xfId="1" applyNumberFormat="1" applyFont="1" applyFill="1" applyBorder="1" applyAlignment="1" applyProtection="1">
      <alignment wrapText="1"/>
      <protection hidden="1"/>
    </xf>
    <xf numFmtId="0" fontId="3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1" applyFont="1" applyProtection="1">
      <protection hidden="1"/>
    </xf>
    <xf numFmtId="0" fontId="6" fillId="0" borderId="0" xfId="1" applyFont="1" applyProtection="1">
      <protection hidden="1"/>
    </xf>
    <xf numFmtId="0" fontId="6" fillId="0" borderId="0" xfId="1" applyFont="1" applyAlignment="1" applyProtection="1">
      <alignment horizontal="center"/>
      <protection hidden="1"/>
    </xf>
    <xf numFmtId="0" fontId="6" fillId="0" borderId="0" xfId="1" applyFont="1"/>
    <xf numFmtId="0" fontId="5" fillId="0" borderId="15" xfId="1" applyNumberFormat="1" applyFont="1" applyFill="1" applyBorder="1" applyAlignment="1" applyProtection="1">
      <protection hidden="1"/>
    </xf>
    <xf numFmtId="0" fontId="6" fillId="0" borderId="0" xfId="1" applyNumberFormat="1" applyFont="1" applyFill="1" applyAlignment="1" applyProtection="1">
      <protection hidden="1"/>
    </xf>
    <xf numFmtId="0" fontId="3" fillId="0" borderId="18" xfId="1" applyNumberFormat="1" applyFont="1" applyFill="1" applyBorder="1" applyAlignment="1" applyProtection="1">
      <alignment vertical="center" wrapText="1"/>
      <protection hidden="1"/>
    </xf>
    <xf numFmtId="0" fontId="3" fillId="0" borderId="19" xfId="1" applyNumberFormat="1" applyFont="1" applyFill="1" applyBorder="1" applyAlignment="1" applyProtection="1">
      <alignment vertical="center" wrapText="1"/>
      <protection hidden="1"/>
    </xf>
    <xf numFmtId="4" fontId="2" fillId="0" borderId="11" xfId="1" applyNumberFormat="1" applyFont="1" applyFill="1" applyBorder="1" applyAlignment="1" applyProtection="1">
      <protection hidden="1"/>
    </xf>
    <xf numFmtId="4" fontId="4" fillId="0" borderId="11" xfId="1" applyNumberFormat="1" applyFont="1" applyFill="1" applyBorder="1" applyAlignment="1" applyProtection="1">
      <protection hidden="1"/>
    </xf>
    <xf numFmtId="164" fontId="2" fillId="0" borderId="10" xfId="1" applyNumberFormat="1" applyFont="1" applyFill="1" applyBorder="1" applyAlignment="1" applyProtection="1">
      <alignment horizontal="center" vertical="center"/>
      <protection hidden="1"/>
    </xf>
    <xf numFmtId="165" fontId="2" fillId="0" borderId="16" xfId="1" applyNumberFormat="1" applyFont="1" applyFill="1" applyBorder="1" applyAlignment="1" applyProtection="1">
      <alignment horizontal="center" vertical="center"/>
      <protection hidden="1"/>
    </xf>
    <xf numFmtId="170" fontId="2" fillId="0" borderId="9" xfId="1" applyNumberFormat="1" applyFont="1" applyFill="1" applyBorder="1" applyAlignment="1" applyProtection="1">
      <alignment horizontal="center" vertical="center"/>
      <protection hidden="1"/>
    </xf>
    <xf numFmtId="169" fontId="2" fillId="0" borderId="9" xfId="1" applyNumberFormat="1" applyFont="1" applyFill="1" applyBorder="1" applyAlignment="1" applyProtection="1">
      <alignment horizontal="center" vertical="center"/>
      <protection hidden="1"/>
    </xf>
    <xf numFmtId="165" fontId="2" fillId="0" borderId="9" xfId="1" applyNumberFormat="1" applyFont="1" applyFill="1" applyBorder="1" applyAlignment="1" applyProtection="1">
      <alignment horizontal="center" vertical="center"/>
      <protection hidden="1"/>
    </xf>
    <xf numFmtId="168" fontId="2" fillId="0" borderId="9" xfId="1" applyNumberFormat="1" applyFont="1" applyFill="1" applyBorder="1" applyAlignment="1" applyProtection="1">
      <alignment horizontal="center" vertical="center"/>
      <protection hidden="1"/>
    </xf>
    <xf numFmtId="167" fontId="2" fillId="0" borderId="9" xfId="1" applyNumberFormat="1" applyFont="1" applyFill="1" applyBorder="1" applyAlignment="1" applyProtection="1">
      <alignment horizontal="center" vertical="center"/>
      <protection hidden="1"/>
    </xf>
    <xf numFmtId="166" fontId="2" fillId="0" borderId="9" xfId="1" applyNumberFormat="1" applyFont="1" applyFill="1" applyBorder="1" applyAlignment="1" applyProtection="1">
      <alignment horizontal="center" vertical="center"/>
      <protection hidden="1"/>
    </xf>
    <xf numFmtId="165" fontId="2" fillId="0" borderId="21" xfId="1" applyNumberFormat="1" applyFont="1" applyFill="1" applyBorder="1" applyAlignment="1" applyProtection="1">
      <alignment horizontal="center" vertical="center"/>
      <protection hidden="1"/>
    </xf>
    <xf numFmtId="164" fontId="4" fillId="0" borderId="10" xfId="1" applyNumberFormat="1" applyFont="1" applyFill="1" applyBorder="1" applyAlignment="1" applyProtection="1">
      <alignment horizontal="center" vertical="center"/>
      <protection hidden="1"/>
    </xf>
    <xf numFmtId="165" fontId="4" fillId="0" borderId="16" xfId="1" applyNumberFormat="1" applyFont="1" applyFill="1" applyBorder="1" applyAlignment="1" applyProtection="1">
      <alignment horizontal="center" vertical="center"/>
      <protection hidden="1"/>
    </xf>
    <xf numFmtId="170" fontId="4" fillId="0" borderId="9" xfId="1" applyNumberFormat="1" applyFont="1" applyFill="1" applyBorder="1" applyAlignment="1" applyProtection="1">
      <alignment horizontal="center" vertical="center"/>
      <protection hidden="1"/>
    </xf>
    <xf numFmtId="169" fontId="4" fillId="0" borderId="9" xfId="1" applyNumberFormat="1" applyFont="1" applyFill="1" applyBorder="1" applyAlignment="1" applyProtection="1">
      <alignment horizontal="center" vertical="center"/>
      <protection hidden="1"/>
    </xf>
    <xf numFmtId="165" fontId="4" fillId="0" borderId="9" xfId="1" applyNumberFormat="1" applyFont="1" applyFill="1" applyBorder="1" applyAlignment="1" applyProtection="1">
      <alignment horizontal="center" vertical="center"/>
      <protection hidden="1"/>
    </xf>
    <xf numFmtId="168" fontId="4" fillId="0" borderId="9" xfId="1" applyNumberFormat="1" applyFont="1" applyFill="1" applyBorder="1" applyAlignment="1" applyProtection="1">
      <alignment horizontal="center" vertical="center"/>
      <protection hidden="1"/>
    </xf>
    <xf numFmtId="167" fontId="4" fillId="0" borderId="9" xfId="1" applyNumberFormat="1" applyFont="1" applyFill="1" applyBorder="1" applyAlignment="1" applyProtection="1">
      <alignment horizontal="center" vertical="center"/>
      <protection hidden="1"/>
    </xf>
    <xf numFmtId="166" fontId="4" fillId="0" borderId="9" xfId="1" applyNumberFormat="1" applyFont="1" applyFill="1" applyBorder="1" applyAlignment="1" applyProtection="1">
      <alignment horizontal="center" vertical="center"/>
      <protection hidden="1"/>
    </xf>
    <xf numFmtId="165" fontId="4" fillId="0" borderId="21" xfId="1" applyNumberFormat="1" applyFont="1" applyFill="1" applyBorder="1" applyAlignment="1" applyProtection="1">
      <alignment horizontal="center" vertical="center"/>
      <protection hidden="1"/>
    </xf>
    <xf numFmtId="169" fontId="1" fillId="0" borderId="9" xfId="1" applyNumberFormat="1" applyFont="1" applyFill="1" applyBorder="1" applyAlignment="1" applyProtection="1">
      <alignment horizontal="center" vertical="center"/>
      <protection hidden="1"/>
    </xf>
    <xf numFmtId="170" fontId="2" fillId="2" borderId="9" xfId="1" applyNumberFormat="1" applyFont="1" applyFill="1" applyBorder="1" applyAlignment="1" applyProtection="1">
      <alignment horizontal="center" vertical="center"/>
      <protection hidden="1"/>
    </xf>
    <xf numFmtId="169" fontId="2" fillId="2" borderId="9" xfId="1" applyNumberFormat="1" applyFont="1" applyFill="1" applyBorder="1" applyAlignment="1" applyProtection="1">
      <alignment horizontal="center" vertical="center"/>
      <protection hidden="1"/>
    </xf>
    <xf numFmtId="165" fontId="2" fillId="2" borderId="9" xfId="1" applyNumberFormat="1" applyFont="1" applyFill="1" applyBorder="1" applyAlignment="1" applyProtection="1">
      <alignment horizontal="center" vertical="center"/>
      <protection hidden="1"/>
    </xf>
    <xf numFmtId="168" fontId="2" fillId="2" borderId="9" xfId="1" applyNumberFormat="1" applyFont="1" applyFill="1" applyBorder="1" applyAlignment="1" applyProtection="1">
      <alignment horizontal="center" vertical="center"/>
      <protection hidden="1"/>
    </xf>
    <xf numFmtId="166" fontId="2" fillId="2" borderId="9" xfId="1" applyNumberFormat="1" applyFont="1" applyFill="1" applyBorder="1" applyAlignment="1" applyProtection="1">
      <alignment horizontal="center" vertical="center"/>
      <protection hidden="1"/>
    </xf>
    <xf numFmtId="4" fontId="2" fillId="2" borderId="11" xfId="1" applyNumberFormat="1" applyFont="1" applyFill="1" applyBorder="1" applyAlignment="1" applyProtection="1">
      <protection hidden="1"/>
    </xf>
    <xf numFmtId="0" fontId="2" fillId="2" borderId="0" xfId="1" applyFont="1" applyFill="1"/>
    <xf numFmtId="0" fontId="3" fillId="0" borderId="26" xfId="1" applyNumberFormat="1" applyFont="1" applyFill="1" applyBorder="1" applyAlignment="1" applyProtection="1">
      <alignment vertical="center" wrapText="1"/>
      <protection hidden="1"/>
    </xf>
    <xf numFmtId="4" fontId="2" fillId="0" borderId="10" xfId="1" applyNumberFormat="1" applyFont="1" applyFill="1" applyBorder="1" applyAlignment="1" applyProtection="1">
      <protection hidden="1"/>
    </xf>
    <xf numFmtId="4" fontId="4" fillId="0" borderId="10" xfId="1" applyNumberFormat="1" applyFont="1" applyFill="1" applyBorder="1" applyAlignment="1" applyProtection="1">
      <protection hidden="1"/>
    </xf>
    <xf numFmtId="4" fontId="2" fillId="2" borderId="10" xfId="1" applyNumberFormat="1" applyFont="1" applyFill="1" applyBorder="1" applyAlignment="1" applyProtection="1">
      <protection hidden="1"/>
    </xf>
    <xf numFmtId="167" fontId="7" fillId="0" borderId="9" xfId="1" applyNumberFormat="1" applyFont="1" applyFill="1" applyBorder="1" applyAlignment="1" applyProtection="1">
      <alignment horizontal="center" vertical="center"/>
      <protection hidden="1"/>
    </xf>
    <xf numFmtId="167" fontId="8" fillId="0" borderId="9" xfId="1" applyNumberFormat="1" applyFont="1" applyFill="1" applyBorder="1" applyAlignment="1" applyProtection="1">
      <alignment horizontal="center" vertical="center"/>
      <protection hidden="1"/>
    </xf>
    <xf numFmtId="167" fontId="7" fillId="2" borderId="9" xfId="1" applyNumberFormat="1" applyFont="1" applyFill="1" applyBorder="1" applyAlignment="1" applyProtection="1">
      <alignment horizontal="center" vertical="center"/>
      <protection hidden="1"/>
    </xf>
    <xf numFmtId="49" fontId="9" fillId="0" borderId="0" xfId="0" applyNumberFormat="1" applyFont="1"/>
    <xf numFmtId="0" fontId="9" fillId="0" borderId="0" xfId="0" applyFont="1"/>
    <xf numFmtId="0" fontId="10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8" xfId="1" applyNumberFormat="1" applyFont="1" applyFill="1" applyBorder="1" applyAlignment="1" applyProtection="1">
      <alignment vertical="center" wrapText="1"/>
      <protection hidden="1"/>
    </xf>
    <xf numFmtId="168" fontId="11" fillId="0" borderId="9" xfId="1" applyNumberFormat="1" applyFont="1" applyFill="1" applyBorder="1" applyAlignment="1" applyProtection="1">
      <alignment horizontal="center" vertical="center"/>
      <protection hidden="1"/>
    </xf>
    <xf numFmtId="168" fontId="11" fillId="2" borderId="9" xfId="1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/>
    <xf numFmtId="164" fontId="10" fillId="0" borderId="4" xfId="1" applyNumberFormat="1" applyFont="1" applyFill="1" applyBorder="1" applyAlignment="1" applyProtection="1">
      <alignment horizontal="center" wrapText="1"/>
      <protection hidden="1"/>
    </xf>
    <xf numFmtId="0" fontId="9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4" fontId="9" fillId="0" borderId="0" xfId="0" applyNumberFormat="1" applyFont="1"/>
    <xf numFmtId="4" fontId="11" fillId="0" borderId="11" xfId="1" applyNumberFormat="1" applyFont="1" applyFill="1" applyBorder="1" applyAlignment="1" applyProtection="1">
      <alignment vertical="center"/>
      <protection hidden="1"/>
    </xf>
    <xf numFmtId="4" fontId="11" fillId="0" borderId="9" xfId="1" applyNumberFormat="1" applyFont="1" applyFill="1" applyBorder="1" applyAlignment="1" applyProtection="1">
      <alignment vertical="center" wrapText="1"/>
      <protection hidden="1"/>
    </xf>
    <xf numFmtId="4" fontId="11" fillId="0" borderId="21" xfId="1" applyNumberFormat="1" applyFont="1" applyFill="1" applyBorder="1" applyAlignment="1" applyProtection="1">
      <alignment vertical="center" wrapText="1"/>
      <protection hidden="1"/>
    </xf>
    <xf numFmtId="4" fontId="11" fillId="0" borderId="9" xfId="1" applyNumberFormat="1" applyFont="1" applyFill="1" applyBorder="1" applyAlignment="1" applyProtection="1">
      <alignment vertical="center"/>
      <protection hidden="1"/>
    </xf>
    <xf numFmtId="4" fontId="11" fillId="2" borderId="11" xfId="1" applyNumberFormat="1" applyFont="1" applyFill="1" applyBorder="1" applyAlignment="1" applyProtection="1">
      <alignment vertical="center"/>
      <protection hidden="1"/>
    </xf>
    <xf numFmtId="4" fontId="11" fillId="2" borderId="9" xfId="1" applyNumberFormat="1" applyFont="1" applyFill="1" applyBorder="1" applyAlignment="1" applyProtection="1">
      <alignment vertical="center" wrapText="1"/>
      <protection hidden="1"/>
    </xf>
    <xf numFmtId="4" fontId="11" fillId="2" borderId="21" xfId="1" applyNumberFormat="1" applyFont="1" applyFill="1" applyBorder="1" applyAlignment="1" applyProtection="1">
      <alignment vertical="center" wrapText="1"/>
      <protection hidden="1"/>
    </xf>
    <xf numFmtId="4" fontId="10" fillId="0" borderId="3" xfId="1" applyNumberFormat="1" applyFont="1" applyFill="1" applyBorder="1" applyAlignment="1" applyProtection="1">
      <alignment vertical="center"/>
      <protection hidden="1"/>
    </xf>
    <xf numFmtId="0" fontId="10" fillId="0" borderId="20" xfId="1" applyNumberFormat="1" applyFont="1" applyFill="1" applyBorder="1" applyAlignment="1" applyProtection="1">
      <alignment vertical="center" wrapText="1"/>
      <protection hidden="1"/>
    </xf>
    <xf numFmtId="168" fontId="11" fillId="0" borderId="9" xfId="1" applyNumberFormat="1" applyFont="1" applyFill="1" applyBorder="1" applyAlignment="1" applyProtection="1">
      <alignment horizontal="center" vertical="center" wrapText="1"/>
      <protection hidden="1"/>
    </xf>
    <xf numFmtId="49" fontId="11" fillId="0" borderId="9" xfId="1" applyNumberFormat="1" applyFont="1" applyFill="1" applyBorder="1" applyAlignment="1" applyProtection="1">
      <alignment horizontal="center" vertical="center"/>
      <protection hidden="1"/>
    </xf>
    <xf numFmtId="4" fontId="11" fillId="0" borderId="9" xfId="1" applyNumberFormat="1" applyFont="1" applyFill="1" applyBorder="1" applyAlignment="1" applyProtection="1">
      <alignment horizontal="center" vertical="center" wrapText="1"/>
      <protection hidden="1"/>
    </xf>
    <xf numFmtId="49" fontId="10" fillId="0" borderId="18" xfId="1" applyNumberFormat="1" applyFont="1" applyFill="1" applyBorder="1" applyAlignment="1" applyProtection="1">
      <alignment horizontal="center" vertical="center" wrapText="1"/>
      <protection hidden="1"/>
    </xf>
    <xf numFmtId="4" fontId="10" fillId="0" borderId="18" xfId="1" applyNumberFormat="1" applyFont="1" applyFill="1" applyBorder="1" applyAlignment="1" applyProtection="1">
      <alignment horizontal="center" vertical="center" wrapText="1"/>
      <protection hidden="1"/>
    </xf>
    <xf numFmtId="4" fontId="10" fillId="0" borderId="22" xfId="1" applyNumberFormat="1" applyFont="1" applyFill="1" applyBorder="1" applyAlignment="1" applyProtection="1">
      <alignment horizontal="center" vertical="center" wrapText="1"/>
      <protection hidden="1"/>
    </xf>
    <xf numFmtId="4" fontId="11" fillId="0" borderId="28" xfId="1" applyNumberFormat="1" applyFont="1" applyFill="1" applyBorder="1" applyAlignment="1" applyProtection="1">
      <alignment horizontal="center" vertical="center" wrapText="1"/>
      <protection hidden="1"/>
    </xf>
    <xf numFmtId="4" fontId="10" fillId="0" borderId="29" xfId="1" applyNumberFormat="1" applyFont="1" applyFill="1" applyBorder="1" applyAlignment="1" applyProtection="1">
      <alignment vertical="center"/>
      <protection hidden="1"/>
    </xf>
    <xf numFmtId="4" fontId="10" fillId="0" borderId="24" xfId="1" applyNumberFormat="1" applyFont="1" applyFill="1" applyBorder="1" applyAlignment="1" applyProtection="1">
      <alignment vertical="center"/>
      <protection hidden="1"/>
    </xf>
    <xf numFmtId="170" fontId="1" fillId="2" borderId="9" xfId="1" applyNumberFormat="1" applyFont="1" applyFill="1" applyBorder="1" applyAlignment="1" applyProtection="1">
      <alignment horizontal="center" vertical="center"/>
      <protection hidden="1"/>
    </xf>
    <xf numFmtId="169" fontId="1" fillId="2" borderId="9" xfId="1" applyNumberFormat="1" applyFont="1" applyFill="1" applyBorder="1" applyAlignment="1" applyProtection="1">
      <alignment horizontal="center" vertical="center"/>
      <protection hidden="1"/>
    </xf>
    <xf numFmtId="165" fontId="1" fillId="2" borderId="9" xfId="1" applyNumberFormat="1" applyFont="1" applyFill="1" applyBorder="1" applyAlignment="1" applyProtection="1">
      <alignment horizontal="center" vertical="center"/>
      <protection hidden="1"/>
    </xf>
    <xf numFmtId="168" fontId="1" fillId="2" borderId="9" xfId="1" applyNumberFormat="1" applyFont="1" applyFill="1" applyBorder="1" applyAlignment="1" applyProtection="1">
      <alignment horizontal="center" vertical="center"/>
      <protection hidden="1"/>
    </xf>
    <xf numFmtId="167" fontId="1" fillId="2" borderId="9" xfId="1" applyNumberFormat="1" applyFont="1" applyFill="1" applyBorder="1" applyAlignment="1" applyProtection="1">
      <alignment horizontal="center" vertical="center"/>
      <protection hidden="1"/>
    </xf>
    <xf numFmtId="166" fontId="1" fillId="2" borderId="9" xfId="1" applyNumberFormat="1" applyFont="1" applyFill="1" applyBorder="1" applyAlignment="1" applyProtection="1">
      <alignment horizontal="center" vertical="center"/>
      <protection hidden="1"/>
    </xf>
    <xf numFmtId="4" fontId="1" fillId="2" borderId="11" xfId="1" applyNumberFormat="1" applyFont="1" applyFill="1" applyBorder="1" applyAlignment="1" applyProtection="1">
      <protection hidden="1"/>
    </xf>
    <xf numFmtId="4" fontId="1" fillId="2" borderId="10" xfId="1" applyNumberFormat="1" applyFont="1" applyFill="1" applyBorder="1" applyAlignment="1" applyProtection="1">
      <protection hidden="1"/>
    </xf>
    <xf numFmtId="4" fontId="1" fillId="2" borderId="9" xfId="1" applyNumberFormat="1" applyFont="1" applyFill="1" applyBorder="1" applyAlignment="1" applyProtection="1">
      <alignment wrapText="1"/>
      <protection hidden="1"/>
    </xf>
    <xf numFmtId="4" fontId="1" fillId="2" borderId="8" xfId="1" applyNumberFormat="1" applyFont="1" applyFill="1" applyBorder="1" applyAlignment="1" applyProtection="1">
      <alignment wrapText="1"/>
      <protection hidden="1"/>
    </xf>
    <xf numFmtId="0" fontId="1" fillId="2" borderId="0" xfId="1" applyFont="1" applyFill="1"/>
    <xf numFmtId="4" fontId="11" fillId="2" borderId="30" xfId="1" applyNumberFormat="1" applyFont="1" applyFill="1" applyBorder="1" applyAlignment="1" applyProtection="1">
      <alignment vertical="center" wrapText="1"/>
      <protection hidden="1"/>
    </xf>
    <xf numFmtId="0" fontId="13" fillId="0" borderId="0" xfId="0" applyFont="1"/>
    <xf numFmtId="49" fontId="11" fillId="2" borderId="21" xfId="1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/>
    <xf numFmtId="0" fontId="1" fillId="0" borderId="0" xfId="1" applyFont="1" applyProtection="1">
      <protection hidden="1"/>
    </xf>
    <xf numFmtId="0" fontId="1" fillId="0" borderId="0" xfId="1" applyFont="1" applyAlignment="1" applyProtection="1">
      <alignment horizontal="center"/>
      <protection hidden="1"/>
    </xf>
    <xf numFmtId="0" fontId="1" fillId="0" borderId="0" xfId="1" applyNumberFormat="1" applyFont="1" applyFill="1" applyAlignment="1" applyProtection="1">
      <alignment vertical="top" wrapText="1"/>
      <protection hidden="1"/>
    </xf>
    <xf numFmtId="0" fontId="1" fillId="0" borderId="15" xfId="1" applyNumberFormat="1" applyFont="1" applyFill="1" applyBorder="1" applyAlignment="1" applyProtection="1">
      <protection hidden="1"/>
    </xf>
    <xf numFmtId="0" fontId="1" fillId="0" borderId="15" xfId="1" applyNumberFormat="1" applyFont="1" applyFill="1" applyBorder="1" applyAlignment="1" applyProtection="1">
      <alignment horizontal="center"/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alignment horizontal="center"/>
      <protection hidden="1"/>
    </xf>
    <xf numFmtId="0" fontId="1" fillId="0" borderId="0" xfId="1" applyNumberFormat="1" applyFont="1" applyFill="1" applyBorder="1" applyAlignment="1" applyProtection="1">
      <protection hidden="1"/>
    </xf>
    <xf numFmtId="1" fontId="14" fillId="0" borderId="0" xfId="0" applyNumberFormat="1" applyFont="1"/>
    <xf numFmtId="0" fontId="15" fillId="0" borderId="0" xfId="0" applyFont="1" applyAlignment="1">
      <alignment horizontal="center" vertical="center"/>
    </xf>
    <xf numFmtId="0" fontId="3" fillId="0" borderId="9" xfId="1" applyNumberFormat="1" applyFont="1" applyFill="1" applyBorder="1" applyAlignment="1" applyProtection="1">
      <alignment vertical="center" wrapText="1"/>
      <protection hidden="1"/>
    </xf>
    <xf numFmtId="0" fontId="3" fillId="0" borderId="8" xfId="1" applyNumberFormat="1" applyFont="1" applyFill="1" applyBorder="1" applyAlignment="1" applyProtection="1">
      <alignment vertical="center" wrapText="1"/>
      <protection hidden="1"/>
    </xf>
    <xf numFmtId="0" fontId="14" fillId="2" borderId="10" xfId="0" applyFont="1" applyFill="1" applyBorder="1" applyAlignment="1">
      <alignment horizontal="center" vertical="center" wrapText="1"/>
    </xf>
    <xf numFmtId="1" fontId="14" fillId="2" borderId="9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4" fontId="16" fillId="2" borderId="9" xfId="0" applyNumberFormat="1" applyFont="1" applyFill="1" applyBorder="1" applyAlignment="1">
      <alignment horizontal="center" vertical="center"/>
    </xf>
    <xf numFmtId="4" fontId="14" fillId="2" borderId="9" xfId="0" applyNumberFormat="1" applyFont="1" applyFill="1" applyBorder="1" applyAlignment="1">
      <alignment horizontal="center" vertical="center"/>
    </xf>
    <xf numFmtId="4" fontId="14" fillId="2" borderId="8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22" fontId="14" fillId="2" borderId="0" xfId="0" applyNumberFormat="1" applyFont="1" applyFill="1" applyAlignment="1">
      <alignment horizontal="center" vertical="center"/>
    </xf>
    <xf numFmtId="4" fontId="16" fillId="2" borderId="24" xfId="0" applyNumberFormat="1" applyFont="1" applyFill="1" applyBorder="1" applyAlignment="1">
      <alignment horizontal="center" vertical="center"/>
    </xf>
    <xf numFmtId="4" fontId="16" fillId="2" borderId="6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22" fontId="16" fillId="2" borderId="0" xfId="0" applyNumberFormat="1" applyFont="1" applyFill="1" applyAlignment="1">
      <alignment horizontal="center" vertical="center"/>
    </xf>
    <xf numFmtId="4" fontId="14" fillId="0" borderId="0" xfId="0" applyNumberFormat="1" applyFont="1"/>
    <xf numFmtId="0" fontId="1" fillId="0" borderId="0" xfId="1" applyNumberFormat="1" applyFont="1" applyFill="1" applyAlignment="1" applyProtection="1">
      <alignment wrapText="1"/>
      <protection hidden="1"/>
    </xf>
    <xf numFmtId="0" fontId="1" fillId="0" borderId="0" xfId="1" applyFont="1"/>
    <xf numFmtId="0" fontId="3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horizontal="center" vertical="center"/>
    </xf>
    <xf numFmtId="0" fontId="17" fillId="0" borderId="38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170" fontId="1" fillId="0" borderId="9" xfId="1" applyNumberFormat="1" applyFont="1" applyFill="1" applyBorder="1" applyAlignment="1" applyProtection="1">
      <alignment horizontal="center" vertical="center"/>
      <protection hidden="1"/>
    </xf>
    <xf numFmtId="165" fontId="1" fillId="0" borderId="9" xfId="1" applyNumberFormat="1" applyFont="1" applyFill="1" applyBorder="1" applyAlignment="1" applyProtection="1">
      <alignment horizontal="center" vertical="center"/>
      <protection hidden="1"/>
    </xf>
    <xf numFmtId="168" fontId="1" fillId="0" borderId="9" xfId="1" applyNumberFormat="1" applyFont="1" applyFill="1" applyBorder="1" applyAlignment="1" applyProtection="1">
      <alignment horizontal="center" vertical="center"/>
      <protection hidden="1"/>
    </xf>
    <xf numFmtId="166" fontId="1" fillId="0" borderId="9" xfId="1" applyNumberFormat="1" applyFont="1" applyFill="1" applyBorder="1" applyAlignment="1" applyProtection="1">
      <alignment horizontal="center" vertical="center"/>
      <protection hidden="1"/>
    </xf>
    <xf numFmtId="4" fontId="1" fillId="0" borderId="11" xfId="1" applyNumberFormat="1" applyFont="1" applyFill="1" applyBorder="1" applyAlignment="1" applyProtection="1">
      <protection hidden="1"/>
    </xf>
    <xf numFmtId="4" fontId="1" fillId="0" borderId="10" xfId="1" applyNumberFormat="1" applyFont="1" applyFill="1" applyBorder="1" applyAlignment="1" applyProtection="1">
      <protection hidden="1"/>
    </xf>
    <xf numFmtId="4" fontId="1" fillId="0" borderId="9" xfId="1" applyNumberFormat="1" applyFont="1" applyFill="1" applyBorder="1" applyAlignment="1" applyProtection="1">
      <alignment wrapText="1"/>
      <protection hidden="1"/>
    </xf>
    <xf numFmtId="4" fontId="1" fillId="0" borderId="8" xfId="1" applyNumberFormat="1" applyFont="1" applyFill="1" applyBorder="1" applyAlignment="1" applyProtection="1">
      <alignment wrapText="1"/>
      <protection hidden="1"/>
    </xf>
    <xf numFmtId="4" fontId="3" fillId="0" borderId="6" xfId="1" applyNumberFormat="1" applyFont="1" applyFill="1" applyBorder="1" applyAlignment="1" applyProtection="1"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1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41" xfId="1" applyNumberFormat="1" applyFont="1" applyFill="1" applyBorder="1" applyAlignment="1" applyProtection="1">
      <alignment horizontal="center" vertical="center"/>
      <protection hidden="1"/>
    </xf>
    <xf numFmtId="164" fontId="1" fillId="0" borderId="41" xfId="1" applyNumberFormat="1" applyFont="1" applyFill="1" applyBorder="1" applyAlignment="1" applyProtection="1">
      <alignment horizontal="center" vertical="center"/>
      <protection hidden="1"/>
    </xf>
    <xf numFmtId="164" fontId="2" fillId="2" borderId="41" xfId="1" applyNumberFormat="1" applyFont="1" applyFill="1" applyBorder="1" applyAlignment="1" applyProtection="1">
      <alignment horizontal="center" vertical="center"/>
      <protection hidden="1"/>
    </xf>
    <xf numFmtId="164" fontId="4" fillId="0" borderId="41" xfId="1" applyNumberFormat="1" applyFont="1" applyFill="1" applyBorder="1" applyAlignment="1" applyProtection="1">
      <alignment horizontal="center" vertical="center"/>
      <protection hidden="1"/>
    </xf>
    <xf numFmtId="164" fontId="1" fillId="2" borderId="41" xfId="1" applyNumberFormat="1" applyFont="1" applyFill="1" applyBorder="1" applyAlignment="1" applyProtection="1">
      <alignment horizontal="center" vertical="center"/>
      <protection hidden="1"/>
    </xf>
    <xf numFmtId="165" fontId="2" fillId="0" borderId="42" xfId="1" applyNumberFormat="1" applyFont="1" applyFill="1" applyBorder="1" applyAlignment="1" applyProtection="1">
      <alignment horizontal="center" vertical="center"/>
      <protection hidden="1"/>
    </xf>
    <xf numFmtId="170" fontId="2" fillId="0" borderId="37" xfId="1" applyNumberFormat="1" applyFont="1" applyFill="1" applyBorder="1" applyAlignment="1" applyProtection="1">
      <alignment horizontal="center" vertical="center"/>
      <protection hidden="1"/>
    </xf>
    <xf numFmtId="169" fontId="2" fillId="0" borderId="37" xfId="1" applyNumberFormat="1" applyFont="1" applyFill="1" applyBorder="1" applyAlignment="1" applyProtection="1">
      <alignment horizontal="center" vertical="center"/>
      <protection hidden="1"/>
    </xf>
    <xf numFmtId="165" fontId="2" fillId="0" borderId="37" xfId="1" applyNumberFormat="1" applyFont="1" applyFill="1" applyBorder="1" applyAlignment="1" applyProtection="1">
      <alignment horizontal="center" vertical="center"/>
      <protection hidden="1"/>
    </xf>
    <xf numFmtId="168" fontId="2" fillId="0" borderId="37" xfId="1" applyNumberFormat="1" applyFont="1" applyFill="1" applyBorder="1" applyAlignment="1" applyProtection="1">
      <alignment horizontal="center" vertical="center"/>
      <protection hidden="1"/>
    </xf>
    <xf numFmtId="167" fontId="2" fillId="0" borderId="37" xfId="1" applyNumberFormat="1" applyFont="1" applyFill="1" applyBorder="1" applyAlignment="1" applyProtection="1">
      <alignment horizontal="center" vertical="center"/>
      <protection hidden="1"/>
    </xf>
    <xf numFmtId="166" fontId="2" fillId="0" borderId="37" xfId="1" applyNumberFormat="1" applyFont="1" applyFill="1" applyBorder="1" applyAlignment="1" applyProtection="1">
      <alignment horizontal="center" vertical="center"/>
      <protection hidden="1"/>
    </xf>
    <xf numFmtId="165" fontId="2" fillId="0" borderId="38" xfId="1" applyNumberFormat="1" applyFont="1" applyFill="1" applyBorder="1" applyAlignment="1" applyProtection="1">
      <alignment horizontal="center" vertical="center"/>
      <protection hidden="1"/>
    </xf>
    <xf numFmtId="4" fontId="2" fillId="0" borderId="43" xfId="1" applyNumberFormat="1" applyFont="1" applyFill="1" applyBorder="1" applyAlignment="1" applyProtection="1">
      <protection hidden="1"/>
    </xf>
    <xf numFmtId="4" fontId="2" fillId="0" borderId="36" xfId="1" applyNumberFormat="1" applyFont="1" applyFill="1" applyBorder="1" applyAlignment="1" applyProtection="1">
      <protection hidden="1"/>
    </xf>
    <xf numFmtId="4" fontId="2" fillId="0" borderId="37" xfId="1" applyNumberFormat="1" applyFont="1" applyFill="1" applyBorder="1" applyAlignment="1" applyProtection="1">
      <protection hidden="1"/>
    </xf>
    <xf numFmtId="4" fontId="2" fillId="0" borderId="37" xfId="1" applyNumberFormat="1" applyFont="1" applyFill="1" applyBorder="1" applyAlignment="1" applyProtection="1">
      <alignment wrapText="1"/>
      <protection hidden="1"/>
    </xf>
    <xf numFmtId="4" fontId="2" fillId="0" borderId="44" xfId="1" applyNumberFormat="1" applyFont="1" applyFill="1" applyBorder="1" applyAlignment="1" applyProtection="1">
      <alignment wrapText="1"/>
      <protection hidden="1"/>
    </xf>
    <xf numFmtId="165" fontId="2" fillId="0" borderId="10" xfId="1" applyNumberFormat="1" applyFont="1" applyFill="1" applyBorder="1" applyAlignment="1" applyProtection="1">
      <alignment horizontal="center" vertical="center"/>
      <protection hidden="1"/>
    </xf>
    <xf numFmtId="165" fontId="1" fillId="0" borderId="10" xfId="1" applyNumberFormat="1" applyFont="1" applyFill="1" applyBorder="1" applyAlignment="1" applyProtection="1">
      <alignment horizontal="center" vertical="center"/>
      <protection hidden="1"/>
    </xf>
    <xf numFmtId="165" fontId="2" fillId="2" borderId="10" xfId="1" applyNumberFormat="1" applyFont="1" applyFill="1" applyBorder="1" applyAlignment="1" applyProtection="1">
      <alignment horizontal="center" vertical="center"/>
      <protection hidden="1"/>
    </xf>
    <xf numFmtId="165" fontId="4" fillId="0" borderId="10" xfId="1" applyNumberFormat="1" applyFont="1" applyFill="1" applyBorder="1" applyAlignment="1" applyProtection="1">
      <alignment horizontal="center" vertical="center"/>
      <protection hidden="1"/>
    </xf>
    <xf numFmtId="165" fontId="1" fillId="2" borderId="10" xfId="1" applyNumberFormat="1" applyFont="1" applyFill="1" applyBorder="1" applyAlignment="1" applyProtection="1">
      <alignment horizontal="center" vertical="center"/>
      <protection hidden="1"/>
    </xf>
    <xf numFmtId="165" fontId="1" fillId="2" borderId="27" xfId="1" applyNumberFormat="1" applyFont="1" applyFill="1" applyBorder="1" applyAlignment="1" applyProtection="1">
      <alignment horizontal="center" vertical="center"/>
      <protection hidden="1"/>
    </xf>
    <xf numFmtId="170" fontId="1" fillId="2" borderId="24" xfId="1" applyNumberFormat="1" applyFont="1" applyFill="1" applyBorder="1" applyAlignment="1" applyProtection="1">
      <alignment horizontal="center" vertical="center"/>
      <protection hidden="1"/>
    </xf>
    <xf numFmtId="169" fontId="1" fillId="2" borderId="24" xfId="1" applyNumberFormat="1" applyFont="1" applyFill="1" applyBorder="1" applyAlignment="1" applyProtection="1">
      <alignment horizontal="center" vertical="center"/>
      <protection hidden="1"/>
    </xf>
    <xf numFmtId="165" fontId="1" fillId="2" borderId="24" xfId="1" applyNumberFormat="1" applyFont="1" applyFill="1" applyBorder="1" applyAlignment="1" applyProtection="1">
      <alignment horizontal="center" vertical="center"/>
      <protection hidden="1"/>
    </xf>
    <xf numFmtId="168" fontId="1" fillId="2" borderId="24" xfId="1" applyNumberFormat="1" applyFont="1" applyFill="1" applyBorder="1" applyAlignment="1" applyProtection="1">
      <alignment horizontal="center" vertical="center"/>
      <protection hidden="1"/>
    </xf>
    <xf numFmtId="167" fontId="1" fillId="2" borderId="24" xfId="1" applyNumberFormat="1" applyFont="1" applyFill="1" applyBorder="1" applyAlignment="1" applyProtection="1">
      <alignment horizontal="center" vertical="center"/>
      <protection hidden="1"/>
    </xf>
    <xf numFmtId="166" fontId="1" fillId="2" borderId="24" xfId="1" applyNumberFormat="1" applyFont="1" applyFill="1" applyBorder="1" applyAlignment="1" applyProtection="1">
      <alignment horizontal="center" vertical="center"/>
      <protection hidden="1"/>
    </xf>
    <xf numFmtId="4" fontId="1" fillId="2" borderId="45" xfId="1" applyNumberFormat="1" applyFont="1" applyFill="1" applyBorder="1" applyAlignment="1" applyProtection="1">
      <protection hidden="1"/>
    </xf>
    <xf numFmtId="4" fontId="1" fillId="2" borderId="27" xfId="1" applyNumberFormat="1" applyFont="1" applyFill="1" applyBorder="1" applyAlignment="1" applyProtection="1">
      <protection hidden="1"/>
    </xf>
    <xf numFmtId="4" fontId="1" fillId="2" borderId="24" xfId="1" applyNumberFormat="1" applyFont="1" applyFill="1" applyBorder="1" applyAlignment="1" applyProtection="1">
      <alignment wrapText="1"/>
      <protection hidden="1"/>
    </xf>
    <xf numFmtId="4" fontId="1" fillId="2" borderId="6" xfId="1" applyNumberFormat="1" applyFont="1" applyFill="1" applyBorder="1" applyAlignment="1" applyProtection="1">
      <alignment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8" xfId="1" applyNumberFormat="1" applyFont="1" applyFill="1" applyBorder="1" applyAlignment="1" applyProtection="1">
      <alignment horizontal="center" vertical="center"/>
      <protection hidden="1"/>
    </xf>
    <xf numFmtId="165" fontId="1" fillId="0" borderId="8" xfId="1" applyNumberFormat="1" applyFont="1" applyFill="1" applyBorder="1" applyAlignment="1" applyProtection="1">
      <alignment horizontal="center" vertical="center"/>
      <protection hidden="1"/>
    </xf>
    <xf numFmtId="165" fontId="1" fillId="2" borderId="6" xfId="1" applyNumberFormat="1" applyFont="1" applyFill="1" applyBorder="1" applyAlignment="1" applyProtection="1">
      <alignment horizontal="center" vertical="center"/>
      <protection hidden="1"/>
    </xf>
    <xf numFmtId="0" fontId="10" fillId="0" borderId="26" xfId="1" applyNumberFormat="1" applyFont="1" applyFill="1" applyBorder="1" applyAlignment="1" applyProtection="1">
      <alignment vertical="center" wrapText="1"/>
      <protection hidden="1"/>
    </xf>
    <xf numFmtId="0" fontId="10" fillId="0" borderId="19" xfId="1" applyNumberFormat="1" applyFont="1" applyFill="1" applyBorder="1" applyAlignment="1" applyProtection="1">
      <alignment vertical="center" wrapText="1"/>
      <protection hidden="1"/>
    </xf>
    <xf numFmtId="4" fontId="11" fillId="0" borderId="10" xfId="1" applyNumberFormat="1" applyFont="1" applyFill="1" applyBorder="1" applyAlignment="1" applyProtection="1">
      <alignment vertical="center" wrapText="1"/>
      <protection hidden="1"/>
    </xf>
    <xf numFmtId="4" fontId="11" fillId="0" borderId="8" xfId="1" applyNumberFormat="1" applyFont="1" applyFill="1" applyBorder="1" applyAlignment="1" applyProtection="1">
      <alignment vertical="center" wrapText="1"/>
      <protection hidden="1"/>
    </xf>
    <xf numFmtId="4" fontId="11" fillId="0" borderId="10" xfId="1" applyNumberFormat="1" applyFont="1" applyFill="1" applyBorder="1" applyAlignment="1" applyProtection="1">
      <alignment vertical="center"/>
      <protection hidden="1"/>
    </xf>
    <xf numFmtId="4" fontId="11" fillId="2" borderId="10" xfId="1" applyNumberFormat="1" applyFont="1" applyFill="1" applyBorder="1" applyAlignment="1" applyProtection="1">
      <alignment vertical="center" wrapText="1"/>
      <protection hidden="1"/>
    </xf>
    <xf numFmtId="4" fontId="11" fillId="2" borderId="8" xfId="1" applyNumberFormat="1" applyFont="1" applyFill="1" applyBorder="1" applyAlignment="1" applyProtection="1">
      <alignment vertical="center" wrapText="1"/>
      <protection hidden="1"/>
    </xf>
    <xf numFmtId="4" fontId="11" fillId="2" borderId="47" xfId="1" applyNumberFormat="1" applyFont="1" applyFill="1" applyBorder="1" applyAlignment="1" applyProtection="1">
      <alignment vertical="center" wrapText="1"/>
      <protection hidden="1"/>
    </xf>
    <xf numFmtId="4" fontId="11" fillId="2" borderId="33" xfId="1" applyNumberFormat="1" applyFont="1" applyFill="1" applyBorder="1" applyAlignment="1" applyProtection="1">
      <alignment vertical="center" wrapText="1"/>
      <protection hidden="1"/>
    </xf>
    <xf numFmtId="4" fontId="10" fillId="0" borderId="7" xfId="1" applyNumberFormat="1" applyFont="1" applyFill="1" applyBorder="1" applyAlignment="1" applyProtection="1">
      <alignment vertical="center"/>
      <protection hidden="1"/>
    </xf>
    <xf numFmtId="4" fontId="10" fillId="0" borderId="6" xfId="1" applyNumberFormat="1" applyFont="1" applyFill="1" applyBorder="1" applyAlignment="1" applyProtection="1">
      <alignment vertical="center"/>
      <protection hidden="1"/>
    </xf>
    <xf numFmtId="4" fontId="10" fillId="0" borderId="45" xfId="1" applyNumberFormat="1" applyFont="1" applyFill="1" applyBorder="1" applyAlignment="1" applyProtection="1">
      <alignment vertical="center"/>
      <protection hidden="1"/>
    </xf>
    <xf numFmtId="49" fontId="11" fillId="2" borderId="30" xfId="1" applyNumberFormat="1" applyFont="1" applyFill="1" applyBorder="1" applyAlignment="1" applyProtection="1">
      <alignment vertical="center"/>
      <protection hidden="1"/>
    </xf>
    <xf numFmtId="168" fontId="11" fillId="2" borderId="9" xfId="1" applyNumberFormat="1" applyFont="1" applyFill="1" applyBorder="1" applyAlignment="1" applyProtection="1">
      <alignment vertical="center"/>
      <protection hidden="1"/>
    </xf>
    <xf numFmtId="168" fontId="11" fillId="0" borderId="1" xfId="1" applyNumberFormat="1" applyFont="1" applyFill="1" applyBorder="1" applyAlignment="1" applyProtection="1">
      <alignment vertical="center" wrapText="1"/>
      <protection hidden="1"/>
    </xf>
    <xf numFmtId="4" fontId="11" fillId="0" borderId="31" xfId="1" applyNumberFormat="1" applyFont="1" applyFill="1" applyBorder="1" applyAlignment="1" applyProtection="1">
      <alignment vertical="center" wrapText="1"/>
      <protection hidden="1"/>
    </xf>
    <xf numFmtId="4" fontId="11" fillId="0" borderId="32" xfId="1" applyNumberFormat="1" applyFont="1" applyFill="1" applyBorder="1" applyAlignment="1" applyProtection="1">
      <alignment vertical="center" wrapText="1"/>
      <protection hidden="1"/>
    </xf>
    <xf numFmtId="0" fontId="9" fillId="0" borderId="0" xfId="0" applyFont="1" applyAlignment="1">
      <alignment vertical="center"/>
    </xf>
    <xf numFmtId="0" fontId="18" fillId="0" borderId="0" xfId="0" applyFont="1"/>
    <xf numFmtId="0" fontId="19" fillId="0" borderId="28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22" xfId="0" applyFont="1" applyBorder="1" applyAlignment="1">
      <alignment horizontal="center"/>
    </xf>
    <xf numFmtId="168" fontId="20" fillId="0" borderId="28" xfId="1" applyNumberFormat="1" applyFont="1" applyFill="1" applyBorder="1" applyAlignment="1" applyProtection="1">
      <alignment horizontal="center" vertical="center" wrapText="1"/>
      <protection hidden="1"/>
    </xf>
    <xf numFmtId="4" fontId="20" fillId="2" borderId="28" xfId="1" applyNumberFormat="1" applyFont="1" applyFill="1" applyBorder="1" applyAlignment="1" applyProtection="1">
      <alignment horizontal="center" vertical="center" wrapText="1"/>
      <protection hidden="1"/>
    </xf>
    <xf numFmtId="4" fontId="20" fillId="2" borderId="32" xfId="1" applyNumberFormat="1" applyFont="1" applyFill="1" applyBorder="1" applyAlignment="1" applyProtection="1">
      <alignment vertical="center" wrapText="1"/>
      <protection hidden="1"/>
    </xf>
    <xf numFmtId="4" fontId="21" fillId="0" borderId="29" xfId="1" applyNumberFormat="1" applyFont="1" applyFill="1" applyBorder="1" applyAlignment="1" applyProtection="1">
      <alignment horizontal="center" vertical="center"/>
      <protection hidden="1"/>
    </xf>
    <xf numFmtId="0" fontId="2" fillId="0" borderId="0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/>
      <protection hidden="1"/>
    </xf>
    <xf numFmtId="0" fontId="3" fillId="0" borderId="34" xfId="1" applyNumberFormat="1" applyFont="1" applyFill="1" applyBorder="1" applyAlignment="1" applyProtection="1">
      <alignment horizontal="center" vertical="center"/>
      <protection hidden="1"/>
    </xf>
    <xf numFmtId="0" fontId="3" fillId="0" borderId="46" xfId="1" applyNumberFormat="1" applyFont="1" applyFill="1" applyBorder="1" applyAlignment="1" applyProtection="1">
      <alignment horizontal="center" vertical="center"/>
      <protection hidden="1"/>
    </xf>
    <xf numFmtId="164" fontId="3" fillId="0" borderId="7" xfId="1" applyNumberFormat="1" applyFont="1" applyFill="1" applyBorder="1" applyAlignment="1" applyProtection="1">
      <alignment horizontal="center"/>
      <protection hidden="1"/>
    </xf>
    <xf numFmtId="164" fontId="3" fillId="0" borderId="4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horizontal="center" wrapText="1"/>
      <protection hidden="1"/>
    </xf>
    <xf numFmtId="0" fontId="9" fillId="0" borderId="0" xfId="0" applyFont="1" applyAlignment="1">
      <alignment horizontal="right"/>
    </xf>
    <xf numFmtId="164" fontId="10" fillId="0" borderId="3" xfId="1" applyNumberFormat="1" applyFont="1" applyFill="1" applyBorder="1" applyAlignment="1" applyProtection="1">
      <alignment horizontal="center"/>
      <protection hidden="1"/>
    </xf>
    <xf numFmtId="164" fontId="10" fillId="0" borderId="23" xfId="1" applyNumberFormat="1" applyFont="1" applyFill="1" applyBorder="1" applyAlignment="1" applyProtection="1">
      <alignment horizontal="center"/>
      <protection hidden="1"/>
    </xf>
    <xf numFmtId="0" fontId="18" fillId="0" borderId="0" xfId="0" applyFont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/>
      <protection hidden="1"/>
    </xf>
    <xf numFmtId="0" fontId="1" fillId="0" borderId="0" xfId="1" applyNumberFormat="1" applyFont="1" applyFill="1" applyBorder="1" applyAlignment="1" applyProtection="1">
      <alignment horizontal="center"/>
      <protection hidden="1"/>
    </xf>
    <xf numFmtId="0" fontId="15" fillId="0" borderId="17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1" fontId="15" fillId="0" borderId="34" xfId="0" applyNumberFormat="1" applyFont="1" applyBorder="1" applyAlignment="1">
      <alignment horizontal="center" vertical="center"/>
    </xf>
    <xf numFmtId="1" fontId="15" fillId="0" borderId="37" xfId="0" applyNumberFormat="1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3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4" fontId="7" fillId="0" borderId="0" xfId="1" applyNumberFormat="1" applyFont="1"/>
    <xf numFmtId="0" fontId="7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1"/>
  <sheetViews>
    <sheetView showGridLines="0" showZeros="0" tabSelected="1" topLeftCell="A25" workbookViewId="0">
      <selection activeCell="L41" sqref="L41"/>
    </sheetView>
  </sheetViews>
  <sheetFormatPr defaultColWidth="9.140625" defaultRowHeight="12.75" outlineLevelRow="1" outlineLevelCol="1" x14ac:dyDescent="0.2"/>
  <cols>
    <col min="1" max="1" width="12.7109375" style="2" customWidth="1"/>
    <col min="2" max="2" width="5.85546875" style="2" customWidth="1"/>
    <col min="3" max="3" width="8.140625" style="2" customWidth="1"/>
    <col min="4" max="4" width="12.42578125" style="2" customWidth="1"/>
    <col min="5" max="5" width="6" style="2" customWidth="1"/>
    <col min="6" max="6" width="6.28515625" style="2" customWidth="1"/>
    <col min="7" max="7" width="14.140625" style="18" customWidth="1"/>
    <col min="8" max="8" width="6.28515625" style="2" customWidth="1"/>
    <col min="9" max="9" width="10.140625" style="2" customWidth="1"/>
    <col min="10" max="10" width="0" style="2" hidden="1" customWidth="1"/>
    <col min="11" max="11" width="7.7109375" style="2" customWidth="1"/>
    <col min="12" max="12" width="15.140625" style="2" customWidth="1"/>
    <col min="13" max="13" width="14.28515625" style="2" hidden="1" customWidth="1" outlineLevel="1"/>
    <col min="14" max="14" width="14.140625" style="2" customWidth="1" collapsed="1"/>
    <col min="15" max="24" width="12.140625" style="2" customWidth="1"/>
    <col min="25" max="233" width="9.140625" style="2" customWidth="1"/>
    <col min="234" max="16384" width="9.140625" style="2"/>
  </cols>
  <sheetData>
    <row r="1" spans="1:24" ht="12.75" customHeight="1" x14ac:dyDescent="0.2">
      <c r="A1" s="1"/>
      <c r="B1" s="1"/>
      <c r="C1" s="1"/>
      <c r="D1" s="1"/>
      <c r="E1" s="1"/>
      <c r="F1" s="1"/>
      <c r="G1" s="1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2.75" customHeight="1" x14ac:dyDescent="0.2">
      <c r="A2" s="3"/>
      <c r="B2" s="3"/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3"/>
      <c r="O2" s="3"/>
      <c r="P2" s="3"/>
      <c r="Q2" s="3"/>
      <c r="R2" s="1"/>
      <c r="S2" s="1"/>
      <c r="T2" s="1"/>
      <c r="U2" s="1"/>
      <c r="V2" s="1"/>
      <c r="W2" s="1"/>
      <c r="X2" s="1"/>
    </row>
    <row r="3" spans="1:24" ht="12.75" customHeight="1" x14ac:dyDescent="0.2">
      <c r="A3" s="3"/>
      <c r="B3" s="3"/>
      <c r="C3" s="3"/>
      <c r="D3" s="3"/>
      <c r="E3" s="3"/>
      <c r="F3" s="3"/>
      <c r="G3" s="14"/>
      <c r="H3" s="3"/>
      <c r="I3" s="3"/>
      <c r="J3" s="3"/>
      <c r="K3" s="3"/>
      <c r="L3" s="3"/>
      <c r="M3" s="3"/>
      <c r="N3" s="3"/>
      <c r="O3" s="3"/>
      <c r="P3" s="3"/>
      <c r="Q3" s="3"/>
      <c r="R3" s="1"/>
      <c r="S3" s="1"/>
      <c r="T3" s="1"/>
      <c r="U3" s="1"/>
      <c r="V3" s="1"/>
      <c r="W3" s="1"/>
      <c r="X3" s="1"/>
    </row>
    <row r="4" spans="1:24" ht="12.75" customHeight="1" x14ac:dyDescent="0.2">
      <c r="A4" s="1"/>
      <c r="B4" s="1"/>
      <c r="C4" s="1"/>
      <c r="D4" s="1"/>
      <c r="E4" s="1"/>
      <c r="F4" s="1"/>
      <c r="G4" s="1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32" customFormat="1" ht="12.75" customHeight="1" x14ac:dyDescent="0.25">
      <c r="A5" s="29" t="s">
        <v>38</v>
      </c>
      <c r="B5" s="30"/>
      <c r="C5" s="30"/>
      <c r="D5" s="30"/>
      <c r="E5" s="30"/>
      <c r="F5" s="30"/>
      <c r="G5" s="31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4" ht="12.75" customHeight="1" x14ac:dyDescent="0.2">
      <c r="A6" s="1"/>
      <c r="B6" s="1"/>
      <c r="C6" s="1"/>
      <c r="D6" s="1"/>
      <c r="E6" s="1"/>
      <c r="F6" s="1"/>
      <c r="G6" s="1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7.5" customHeight="1" x14ac:dyDescent="0.25">
      <c r="A7" s="22" t="s">
        <v>36</v>
      </c>
      <c r="B7" s="22"/>
      <c r="C7" s="33" t="s">
        <v>5</v>
      </c>
      <c r="D7" s="4"/>
      <c r="E7" s="4"/>
      <c r="F7" s="4"/>
      <c r="G7" s="15"/>
      <c r="H7" s="4"/>
      <c r="I7" s="4"/>
      <c r="J7" s="4"/>
      <c r="K7" s="4"/>
      <c r="L7" s="4"/>
      <c r="M7" s="4"/>
      <c r="N7" s="9"/>
      <c r="O7" s="5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 x14ac:dyDescent="0.2">
      <c r="A8" s="5"/>
      <c r="B8" s="5"/>
      <c r="C8" s="34"/>
      <c r="D8" s="5"/>
      <c r="E8" s="5"/>
      <c r="F8" s="5"/>
      <c r="G8" s="8"/>
      <c r="H8" s="5"/>
      <c r="I8" s="5"/>
      <c r="J8" s="5"/>
      <c r="K8" s="5"/>
      <c r="L8" s="5"/>
      <c r="M8" s="5"/>
      <c r="N8" s="5"/>
      <c r="O8" s="5"/>
      <c r="P8" s="1"/>
      <c r="Q8" s="1"/>
      <c r="R8" s="1"/>
      <c r="S8" s="1"/>
      <c r="T8" s="1"/>
      <c r="U8" s="1"/>
      <c r="V8" s="1"/>
      <c r="W8" s="1"/>
      <c r="X8" s="1"/>
    </row>
    <row r="9" spans="1:24" ht="12.75" customHeight="1" x14ac:dyDescent="0.25">
      <c r="A9" s="5" t="s">
        <v>35</v>
      </c>
      <c r="B9" s="9"/>
      <c r="C9" s="33" t="s">
        <v>43</v>
      </c>
      <c r="D9" s="4"/>
      <c r="E9" s="4"/>
      <c r="F9" s="4"/>
      <c r="G9" s="15"/>
      <c r="H9" s="4"/>
      <c r="I9" s="4"/>
      <c r="J9" s="4"/>
      <c r="K9" s="4"/>
      <c r="L9" s="4"/>
      <c r="M9" s="4"/>
      <c r="N9" s="9"/>
      <c r="O9" s="5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 x14ac:dyDescent="0.2">
      <c r="A10" s="5" t="s">
        <v>34</v>
      </c>
      <c r="B10" s="5"/>
      <c r="C10" s="5"/>
      <c r="D10" s="5"/>
      <c r="E10" s="5"/>
      <c r="F10" s="5"/>
      <c r="G10" s="8"/>
      <c r="H10" s="5"/>
      <c r="I10" s="5"/>
      <c r="J10" s="5"/>
      <c r="K10" s="5"/>
      <c r="L10" s="5"/>
      <c r="M10" s="5"/>
      <c r="N10" s="5"/>
      <c r="O10" s="5"/>
      <c r="P10" s="1"/>
      <c r="Q10" s="1"/>
      <c r="R10" s="1"/>
      <c r="S10" s="1"/>
      <c r="T10" s="1"/>
      <c r="U10" s="1"/>
      <c r="V10" s="1"/>
      <c r="W10" s="1"/>
      <c r="X10" s="1"/>
    </row>
    <row r="11" spans="1:24" ht="7.5" customHeight="1" x14ac:dyDescent="0.2">
      <c r="A11" s="1"/>
      <c r="B11" s="1"/>
      <c r="C11" s="1"/>
      <c r="D11" s="1"/>
      <c r="E11" s="1"/>
      <c r="F11" s="1"/>
      <c r="G11" s="1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7.5" customHeight="1" x14ac:dyDescent="0.2">
      <c r="A12" s="1"/>
      <c r="B12" s="1"/>
      <c r="C12" s="1"/>
      <c r="D12" s="1"/>
      <c r="E12" s="1"/>
      <c r="F12" s="1"/>
      <c r="G12" s="1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 thickBot="1" x14ac:dyDescent="0.25">
      <c r="A13" s="233"/>
      <c r="B13" s="233"/>
      <c r="C13" s="6"/>
      <c r="D13" s="6"/>
      <c r="E13" s="6"/>
      <c r="F13" s="6"/>
      <c r="G13" s="16"/>
      <c r="H13" s="6"/>
      <c r="I13" s="6"/>
      <c r="J13" s="6"/>
      <c r="K13" s="6"/>
      <c r="L13" s="16" t="s">
        <v>45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24.75" customHeight="1" thickBot="1" x14ac:dyDescent="0.25">
      <c r="A14" s="158" t="s">
        <v>33</v>
      </c>
      <c r="B14" s="236" t="s">
        <v>32</v>
      </c>
      <c r="C14" s="237"/>
      <c r="D14" s="237"/>
      <c r="E14" s="237"/>
      <c r="F14" s="237"/>
      <c r="G14" s="237"/>
      <c r="H14" s="237"/>
      <c r="I14" s="237"/>
      <c r="J14" s="237"/>
      <c r="K14" s="238"/>
      <c r="L14" s="234" t="s">
        <v>37</v>
      </c>
      <c r="M14" s="230" t="s">
        <v>42</v>
      </c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2"/>
    </row>
    <row r="15" spans="1:24" ht="57" customHeight="1" x14ac:dyDescent="0.2">
      <c r="A15" s="159"/>
      <c r="B15" s="195" t="s">
        <v>20</v>
      </c>
      <c r="C15" s="196" t="s">
        <v>19</v>
      </c>
      <c r="D15" s="196" t="s">
        <v>18</v>
      </c>
      <c r="E15" s="196" t="s">
        <v>17</v>
      </c>
      <c r="F15" s="196" t="s">
        <v>16</v>
      </c>
      <c r="G15" s="196" t="s">
        <v>15</v>
      </c>
      <c r="H15" s="196" t="s">
        <v>14</v>
      </c>
      <c r="I15" s="196" t="s">
        <v>13</v>
      </c>
      <c r="J15" s="196" t="s">
        <v>12</v>
      </c>
      <c r="K15" s="197" t="s">
        <v>11</v>
      </c>
      <c r="L15" s="235"/>
      <c r="M15" s="65" t="s">
        <v>31</v>
      </c>
      <c r="N15" s="35" t="s">
        <v>30</v>
      </c>
      <c r="O15" s="35" t="s">
        <v>29</v>
      </c>
      <c r="P15" s="35" t="s">
        <v>28</v>
      </c>
      <c r="Q15" s="35" t="s">
        <v>27</v>
      </c>
      <c r="R15" s="35" t="s">
        <v>26</v>
      </c>
      <c r="S15" s="35" t="s">
        <v>25</v>
      </c>
      <c r="T15" s="35" t="s">
        <v>44</v>
      </c>
      <c r="U15" s="35" t="s">
        <v>24</v>
      </c>
      <c r="V15" s="35" t="s">
        <v>23</v>
      </c>
      <c r="W15" s="35" t="s">
        <v>22</v>
      </c>
      <c r="X15" s="36" t="s">
        <v>21</v>
      </c>
    </row>
    <row r="16" spans="1:24" ht="12.75" customHeight="1" x14ac:dyDescent="0.2">
      <c r="A16" s="160">
        <v>1</v>
      </c>
      <c r="B16" s="28">
        <v>2</v>
      </c>
      <c r="C16" s="23">
        <v>3</v>
      </c>
      <c r="D16" s="23">
        <v>4</v>
      </c>
      <c r="E16" s="23">
        <v>5</v>
      </c>
      <c r="F16" s="23">
        <v>6</v>
      </c>
      <c r="G16" s="23">
        <v>7</v>
      </c>
      <c r="H16" s="23">
        <v>8</v>
      </c>
      <c r="I16" s="23">
        <v>7</v>
      </c>
      <c r="J16" s="23">
        <v>8</v>
      </c>
      <c r="K16" s="25">
        <v>9</v>
      </c>
      <c r="L16" s="145">
        <v>10</v>
      </c>
      <c r="M16" s="28">
        <v>11</v>
      </c>
      <c r="N16" s="23">
        <v>12</v>
      </c>
      <c r="O16" s="23">
        <v>13</v>
      </c>
      <c r="P16" s="23">
        <v>14</v>
      </c>
      <c r="Q16" s="23">
        <v>15</v>
      </c>
      <c r="R16" s="23">
        <v>16</v>
      </c>
      <c r="S16" s="23">
        <v>17</v>
      </c>
      <c r="T16" s="23">
        <v>18</v>
      </c>
      <c r="U16" s="23">
        <v>19</v>
      </c>
      <c r="V16" s="23">
        <v>20</v>
      </c>
      <c r="W16" s="23">
        <v>21</v>
      </c>
      <c r="X16" s="25">
        <v>22</v>
      </c>
    </row>
    <row r="17" spans="1:24" ht="21.75" customHeight="1" x14ac:dyDescent="0.2">
      <c r="A17" s="161">
        <v>10160000</v>
      </c>
      <c r="B17" s="179">
        <v>458</v>
      </c>
      <c r="C17" s="41">
        <v>104</v>
      </c>
      <c r="D17" s="42" t="s">
        <v>10</v>
      </c>
      <c r="E17" s="43">
        <v>244</v>
      </c>
      <c r="F17" s="43">
        <v>223</v>
      </c>
      <c r="G17" s="44">
        <v>1000000</v>
      </c>
      <c r="H17" s="69" t="s">
        <v>49</v>
      </c>
      <c r="I17" s="46" t="s">
        <v>2</v>
      </c>
      <c r="J17" s="46">
        <v>10000</v>
      </c>
      <c r="K17" s="198" t="s">
        <v>9</v>
      </c>
      <c r="L17" s="37">
        <f>SUM(M17:X17)</f>
        <v>257000</v>
      </c>
      <c r="M17" s="66"/>
      <c r="N17" s="11">
        <f>'2'!H10</f>
        <v>82000</v>
      </c>
      <c r="O17" s="11">
        <f>'2'!I10</f>
        <v>35000</v>
      </c>
      <c r="P17" s="11">
        <f>'2'!J10</f>
        <v>35000</v>
      </c>
      <c r="Q17" s="11">
        <f>'2'!K10</f>
        <v>0</v>
      </c>
      <c r="R17" s="11">
        <f>'2'!L10</f>
        <v>0</v>
      </c>
      <c r="S17" s="11">
        <f>'2'!M10</f>
        <v>0</v>
      </c>
      <c r="T17" s="11">
        <f>'2'!N10</f>
        <v>0</v>
      </c>
      <c r="U17" s="11">
        <f>'2'!O10</f>
        <v>0</v>
      </c>
      <c r="V17" s="11">
        <f>'2'!P10</f>
        <v>35000</v>
      </c>
      <c r="W17" s="11">
        <f>'2'!Q10</f>
        <v>35000</v>
      </c>
      <c r="X17" s="26">
        <f>'2'!R10</f>
        <v>35000</v>
      </c>
    </row>
    <row r="18" spans="1:24" s="144" customFormat="1" ht="21.75" customHeight="1" x14ac:dyDescent="0.2">
      <c r="A18" s="162">
        <v>10160000</v>
      </c>
      <c r="B18" s="180">
        <v>458</v>
      </c>
      <c r="C18" s="149">
        <v>104</v>
      </c>
      <c r="D18" s="57" t="s">
        <v>10</v>
      </c>
      <c r="E18" s="150">
        <v>852</v>
      </c>
      <c r="F18" s="150">
        <v>290</v>
      </c>
      <c r="G18" s="151">
        <v>1000027</v>
      </c>
      <c r="H18" s="69" t="s">
        <v>50</v>
      </c>
      <c r="I18" s="152" t="s">
        <v>2</v>
      </c>
      <c r="J18" s="152">
        <v>10000</v>
      </c>
      <c r="K18" s="199" t="s">
        <v>9</v>
      </c>
      <c r="L18" s="153">
        <f t="shared" ref="L18:L19" si="0">SUM(M18:X18)</f>
        <v>30000</v>
      </c>
      <c r="M18" s="154"/>
      <c r="N18" s="155">
        <f>'2'!H11</f>
        <v>5000</v>
      </c>
      <c r="O18" s="155">
        <f>'2'!I11</f>
        <v>5000</v>
      </c>
      <c r="P18" s="155">
        <f>'2'!J11</f>
        <v>0</v>
      </c>
      <c r="Q18" s="155">
        <f>'2'!K11</f>
        <v>0</v>
      </c>
      <c r="R18" s="155">
        <f>'2'!L11</f>
        <v>0</v>
      </c>
      <c r="S18" s="155">
        <f>'2'!M11</f>
        <v>0</v>
      </c>
      <c r="T18" s="155">
        <f>'2'!N11</f>
        <v>0</v>
      </c>
      <c r="U18" s="155">
        <f>'2'!O11</f>
        <v>20000</v>
      </c>
      <c r="V18" s="155">
        <f>'2'!P11</f>
        <v>0</v>
      </c>
      <c r="W18" s="155">
        <f>'2'!Q11</f>
        <v>0</v>
      </c>
      <c r="X18" s="156">
        <f>'2'!R11</f>
        <v>0</v>
      </c>
    </row>
    <row r="19" spans="1:24" ht="21.75" customHeight="1" x14ac:dyDescent="0.2">
      <c r="A19" s="161">
        <v>10160000</v>
      </c>
      <c r="B19" s="179">
        <v>458</v>
      </c>
      <c r="C19" s="41">
        <v>1003</v>
      </c>
      <c r="D19" s="57">
        <v>6480012000</v>
      </c>
      <c r="E19" s="43">
        <v>244</v>
      </c>
      <c r="F19" s="43">
        <v>340</v>
      </c>
      <c r="G19" s="44">
        <v>1000000</v>
      </c>
      <c r="H19" s="69" t="s">
        <v>51</v>
      </c>
      <c r="I19" s="46" t="s">
        <v>2</v>
      </c>
      <c r="J19" s="46">
        <v>10000</v>
      </c>
      <c r="K19" s="198" t="s">
        <v>1</v>
      </c>
      <c r="L19" s="37">
        <f t="shared" si="0"/>
        <v>56000</v>
      </c>
      <c r="M19" s="66"/>
      <c r="N19" s="11">
        <f>'2'!H12</f>
        <v>7000</v>
      </c>
      <c r="O19" s="11">
        <f>'2'!I12</f>
        <v>7000</v>
      </c>
      <c r="P19" s="11">
        <f>'2'!J12</f>
        <v>0</v>
      </c>
      <c r="Q19" s="11">
        <f>'2'!K12</f>
        <v>7000</v>
      </c>
      <c r="R19" s="11">
        <f>'2'!L12</f>
        <v>7000</v>
      </c>
      <c r="S19" s="11">
        <f>'2'!M12</f>
        <v>0</v>
      </c>
      <c r="T19" s="11">
        <f>'2'!N12</f>
        <v>0</v>
      </c>
      <c r="U19" s="11">
        <f>'2'!O12</f>
        <v>7000</v>
      </c>
      <c r="V19" s="11">
        <f>'2'!P12</f>
        <v>7000</v>
      </c>
      <c r="W19" s="11">
        <f>'2'!Q12</f>
        <v>7000</v>
      </c>
      <c r="X19" s="26">
        <f>'2'!R12</f>
        <v>7000</v>
      </c>
    </row>
    <row r="20" spans="1:24" s="64" customFormat="1" ht="21.75" customHeight="1" x14ac:dyDescent="0.2">
      <c r="A20" s="163">
        <v>10160000</v>
      </c>
      <c r="B20" s="181">
        <v>458</v>
      </c>
      <c r="C20" s="58">
        <v>707</v>
      </c>
      <c r="D20" s="59">
        <v>6490012000</v>
      </c>
      <c r="E20" s="60">
        <v>244</v>
      </c>
      <c r="F20" s="60">
        <v>340</v>
      </c>
      <c r="G20" s="61">
        <v>1000000</v>
      </c>
      <c r="H20" s="71" t="s">
        <v>52</v>
      </c>
      <c r="I20" s="62" t="s">
        <v>2</v>
      </c>
      <c r="J20" s="62">
        <v>10006</v>
      </c>
      <c r="K20" s="198" t="s">
        <v>1</v>
      </c>
      <c r="L20" s="63">
        <f>SUM(M20:X20)</f>
        <v>50000</v>
      </c>
      <c r="M20" s="68"/>
      <c r="N20" s="11">
        <f>'2'!H13</f>
        <v>50000</v>
      </c>
      <c r="O20" s="11">
        <f>'2'!I13</f>
        <v>0</v>
      </c>
      <c r="P20" s="11">
        <f>'2'!J13</f>
        <v>0</v>
      </c>
      <c r="Q20" s="11">
        <f>'2'!K13</f>
        <v>0</v>
      </c>
      <c r="R20" s="11">
        <f>'2'!L13</f>
        <v>0</v>
      </c>
      <c r="S20" s="11">
        <f>'2'!M13</f>
        <v>0</v>
      </c>
      <c r="T20" s="11">
        <f>'2'!N13</f>
        <v>0</v>
      </c>
      <c r="U20" s="11">
        <f>'2'!O13</f>
        <v>0</v>
      </c>
      <c r="V20" s="11">
        <f>'2'!P13</f>
        <v>0</v>
      </c>
      <c r="W20" s="11">
        <f>'2'!Q13</f>
        <v>0</v>
      </c>
      <c r="X20" s="26">
        <f>'2'!R13</f>
        <v>0</v>
      </c>
    </row>
    <row r="21" spans="1:24" ht="21.75" customHeight="1" x14ac:dyDescent="0.2">
      <c r="A21" s="161">
        <v>10160000</v>
      </c>
      <c r="B21" s="179">
        <v>458</v>
      </c>
      <c r="C21" s="41">
        <v>503</v>
      </c>
      <c r="D21" s="42">
        <v>6470020000</v>
      </c>
      <c r="E21" s="43">
        <v>244</v>
      </c>
      <c r="F21" s="43">
        <v>225</v>
      </c>
      <c r="G21" s="44">
        <v>1018510</v>
      </c>
      <c r="H21" s="69" t="s">
        <v>46</v>
      </c>
      <c r="I21" s="46" t="s">
        <v>2</v>
      </c>
      <c r="J21" s="46">
        <v>10000</v>
      </c>
      <c r="K21" s="198" t="s">
        <v>1</v>
      </c>
      <c r="L21" s="37">
        <f>SUM(M21:X21)</f>
        <v>1500000</v>
      </c>
      <c r="M21" s="66"/>
      <c r="N21" s="11">
        <f>'2'!H6</f>
        <v>500000</v>
      </c>
      <c r="O21" s="11">
        <f>'2'!I6</f>
        <v>100000</v>
      </c>
      <c r="P21" s="11">
        <f>'2'!J6</f>
        <v>100000</v>
      </c>
      <c r="Q21" s="11">
        <f>'2'!K6</f>
        <v>100000</v>
      </c>
      <c r="R21" s="11">
        <f>'2'!L6</f>
        <v>100000</v>
      </c>
      <c r="S21" s="11">
        <f>'2'!M6</f>
        <v>100000</v>
      </c>
      <c r="T21" s="11">
        <f>'2'!N6</f>
        <v>100000</v>
      </c>
      <c r="U21" s="11">
        <f>'2'!O6</f>
        <v>100000</v>
      </c>
      <c r="V21" s="11">
        <f>'2'!P6</f>
        <v>100000</v>
      </c>
      <c r="W21" s="11">
        <f>'2'!Q6</f>
        <v>100000</v>
      </c>
      <c r="X21" s="26">
        <f>'2'!R6</f>
        <v>100000</v>
      </c>
    </row>
    <row r="22" spans="1:24" ht="21.75" customHeight="1" x14ac:dyDescent="0.2">
      <c r="A22" s="161">
        <v>10160000</v>
      </c>
      <c r="B22" s="179">
        <v>458</v>
      </c>
      <c r="C22" s="41">
        <v>503</v>
      </c>
      <c r="D22" s="42">
        <v>6470020000</v>
      </c>
      <c r="E22" s="43">
        <v>244</v>
      </c>
      <c r="F22" s="43">
        <v>226</v>
      </c>
      <c r="G22" s="44">
        <v>1018510</v>
      </c>
      <c r="H22" s="69" t="s">
        <v>46</v>
      </c>
      <c r="I22" s="46" t="s">
        <v>2</v>
      </c>
      <c r="J22" s="46">
        <v>10000</v>
      </c>
      <c r="K22" s="198" t="s">
        <v>1</v>
      </c>
      <c r="L22" s="37">
        <f>SUM(M22:X22)</f>
        <v>650000</v>
      </c>
      <c r="M22" s="66"/>
      <c r="N22" s="11">
        <f>'2'!H7</f>
        <v>150000</v>
      </c>
      <c r="O22" s="11">
        <f>'2'!I7</f>
        <v>50000</v>
      </c>
      <c r="P22" s="11">
        <f>'2'!J7</f>
        <v>50000</v>
      </c>
      <c r="Q22" s="11">
        <f>'2'!K7</f>
        <v>50000</v>
      </c>
      <c r="R22" s="11">
        <f>'2'!L7</f>
        <v>50000</v>
      </c>
      <c r="S22" s="11">
        <f>'2'!M7</f>
        <v>50000</v>
      </c>
      <c r="T22" s="11">
        <f>'2'!N7</f>
        <v>50000</v>
      </c>
      <c r="U22" s="11">
        <f>'2'!O7</f>
        <v>50000</v>
      </c>
      <c r="V22" s="11">
        <f>'2'!P7</f>
        <v>50000</v>
      </c>
      <c r="W22" s="11">
        <f>'2'!Q7</f>
        <v>50000</v>
      </c>
      <c r="X22" s="26">
        <f>'2'!R7</f>
        <v>50000</v>
      </c>
    </row>
    <row r="23" spans="1:24" s="20" customFormat="1" ht="21.75" customHeight="1" x14ac:dyDescent="0.2">
      <c r="A23" s="164">
        <v>10160000</v>
      </c>
      <c r="B23" s="182">
        <v>458</v>
      </c>
      <c r="C23" s="50">
        <v>503</v>
      </c>
      <c r="D23" s="42">
        <v>6470020000</v>
      </c>
      <c r="E23" s="52">
        <v>244</v>
      </c>
      <c r="F23" s="52">
        <v>223</v>
      </c>
      <c r="G23" s="44">
        <v>1018610</v>
      </c>
      <c r="H23" s="70" t="s">
        <v>47</v>
      </c>
      <c r="I23" s="55" t="s">
        <v>2</v>
      </c>
      <c r="J23" s="55">
        <v>10000</v>
      </c>
      <c r="K23" s="198" t="s">
        <v>1</v>
      </c>
      <c r="L23" s="38">
        <f>SUM(M23:X23)</f>
        <v>270000</v>
      </c>
      <c r="M23" s="67"/>
      <c r="N23" s="11">
        <f>'2'!H8</f>
        <v>270000</v>
      </c>
      <c r="O23" s="11">
        <f>'2'!I8</f>
        <v>0</v>
      </c>
      <c r="P23" s="11">
        <f>'2'!J8</f>
        <v>0</v>
      </c>
      <c r="Q23" s="11">
        <f>'2'!K8</f>
        <v>0</v>
      </c>
      <c r="R23" s="11">
        <f>'2'!L8</f>
        <v>0</v>
      </c>
      <c r="S23" s="11">
        <f>'2'!M8</f>
        <v>0</v>
      </c>
      <c r="T23" s="11">
        <f>'2'!N8</f>
        <v>0</v>
      </c>
      <c r="U23" s="11">
        <f>'2'!O8</f>
        <v>0</v>
      </c>
      <c r="V23" s="11">
        <f>'2'!P8</f>
        <v>0</v>
      </c>
      <c r="W23" s="11">
        <f>'2'!Q8</f>
        <v>0</v>
      </c>
      <c r="X23" s="26">
        <f>'2'!R8</f>
        <v>0</v>
      </c>
    </row>
    <row r="24" spans="1:24" s="20" customFormat="1" ht="21.75" customHeight="1" x14ac:dyDescent="0.2">
      <c r="A24" s="164">
        <v>10160000</v>
      </c>
      <c r="B24" s="182">
        <v>458</v>
      </c>
      <c r="C24" s="50">
        <v>503</v>
      </c>
      <c r="D24" s="42">
        <v>6470020000</v>
      </c>
      <c r="E24" s="52">
        <v>244</v>
      </c>
      <c r="F24" s="52">
        <v>340</v>
      </c>
      <c r="G24" s="44">
        <v>1018510</v>
      </c>
      <c r="H24" s="70" t="s">
        <v>48</v>
      </c>
      <c r="I24" s="55" t="s">
        <v>2</v>
      </c>
      <c r="J24" s="55">
        <v>10000</v>
      </c>
      <c r="K24" s="198" t="s">
        <v>1</v>
      </c>
      <c r="L24" s="38">
        <f>SUM(M24:X24)</f>
        <v>200000</v>
      </c>
      <c r="M24" s="67"/>
      <c r="N24" s="11">
        <f>'2'!H9</f>
        <v>12000</v>
      </c>
      <c r="O24" s="11">
        <f>'2'!I9</f>
        <v>30000</v>
      </c>
      <c r="P24" s="11">
        <f>'2'!J9</f>
        <v>22000</v>
      </c>
      <c r="Q24" s="11">
        <f>'2'!K9</f>
        <v>27000</v>
      </c>
      <c r="R24" s="11">
        <f>'2'!L9</f>
        <v>17000</v>
      </c>
      <c r="S24" s="11">
        <f>'2'!M9</f>
        <v>22000</v>
      </c>
      <c r="T24" s="11">
        <f>'2'!N9</f>
        <v>12000</v>
      </c>
      <c r="U24" s="11">
        <f>'2'!O9</f>
        <v>12000</v>
      </c>
      <c r="V24" s="11">
        <f>'2'!P9</f>
        <v>12000</v>
      </c>
      <c r="W24" s="11">
        <f>'2'!Q9</f>
        <v>22000</v>
      </c>
      <c r="X24" s="26">
        <f>'2'!R9</f>
        <v>12000</v>
      </c>
    </row>
    <row r="25" spans="1:24" s="113" customFormat="1" ht="21.75" customHeight="1" x14ac:dyDescent="0.2">
      <c r="A25" s="165">
        <v>10160000</v>
      </c>
      <c r="B25" s="183">
        <v>458</v>
      </c>
      <c r="C25" s="103">
        <v>409</v>
      </c>
      <c r="D25" s="104">
        <v>6440020000</v>
      </c>
      <c r="E25" s="105">
        <v>244</v>
      </c>
      <c r="F25" s="105">
        <v>225</v>
      </c>
      <c r="G25" s="106">
        <v>1014112</v>
      </c>
      <c r="H25" s="107"/>
      <c r="I25" s="108" t="s">
        <v>2</v>
      </c>
      <c r="J25" s="108">
        <v>10006</v>
      </c>
      <c r="K25" s="198" t="s">
        <v>1</v>
      </c>
      <c r="L25" s="109">
        <f t="shared" ref="L25" si="1">SUM(M25:X25)</f>
        <v>842582.13000000012</v>
      </c>
      <c r="M25" s="110"/>
      <c r="N25" s="111"/>
      <c r="O25" s="111"/>
      <c r="P25" s="111"/>
      <c r="Q25" s="111">
        <f>2383251.89-1540669.76</f>
        <v>842582.13000000012</v>
      </c>
      <c r="R25" s="111"/>
      <c r="S25" s="111"/>
      <c r="T25" s="111"/>
      <c r="U25" s="111"/>
      <c r="V25" s="111"/>
      <c r="W25" s="111"/>
      <c r="X25" s="112"/>
    </row>
    <row r="26" spans="1:24" s="113" customFormat="1" ht="21.75" customHeight="1" x14ac:dyDescent="0.2">
      <c r="A26" s="165">
        <v>10160000</v>
      </c>
      <c r="B26" s="183">
        <v>458</v>
      </c>
      <c r="C26" s="103">
        <v>405</v>
      </c>
      <c r="D26" s="104">
        <v>6430072310</v>
      </c>
      <c r="E26" s="105">
        <v>810</v>
      </c>
      <c r="F26" s="105">
        <v>242</v>
      </c>
      <c r="G26" s="106">
        <v>2020110</v>
      </c>
      <c r="H26" s="107"/>
      <c r="I26" s="108" t="s">
        <v>2</v>
      </c>
      <c r="J26" s="108">
        <v>10006</v>
      </c>
      <c r="K26" s="198" t="s">
        <v>1</v>
      </c>
      <c r="L26" s="109">
        <f t="shared" ref="L26" si="2">SUM(M26:X26)</f>
        <v>82150</v>
      </c>
      <c r="M26" s="110"/>
      <c r="N26" s="111"/>
      <c r="O26" s="111">
        <v>82150</v>
      </c>
      <c r="P26" s="111"/>
      <c r="Q26" s="111"/>
      <c r="R26" s="111"/>
      <c r="S26" s="111"/>
      <c r="T26" s="111"/>
      <c r="U26" s="111"/>
      <c r="V26" s="111"/>
      <c r="W26" s="111"/>
      <c r="X26" s="112"/>
    </row>
    <row r="27" spans="1:24" s="113" customFormat="1" ht="21.75" customHeight="1" thickBot="1" x14ac:dyDescent="0.25">
      <c r="A27" s="165">
        <v>10160000</v>
      </c>
      <c r="B27" s="184">
        <v>458</v>
      </c>
      <c r="C27" s="185">
        <v>503</v>
      </c>
      <c r="D27" s="186">
        <v>6470072410</v>
      </c>
      <c r="E27" s="187">
        <v>244</v>
      </c>
      <c r="F27" s="187">
        <v>223</v>
      </c>
      <c r="G27" s="188">
        <v>2020310</v>
      </c>
      <c r="H27" s="189"/>
      <c r="I27" s="190" t="s">
        <v>2</v>
      </c>
      <c r="J27" s="190">
        <v>10000</v>
      </c>
      <c r="K27" s="200" t="s">
        <v>1</v>
      </c>
      <c r="L27" s="191">
        <f t="shared" ref="L27" si="3">SUM(M27:X27)</f>
        <v>46950</v>
      </c>
      <c r="M27" s="192"/>
      <c r="N27" s="193">
        <v>46950</v>
      </c>
      <c r="O27" s="193"/>
      <c r="P27" s="193"/>
      <c r="Q27" s="193"/>
      <c r="R27" s="193"/>
      <c r="S27" s="193"/>
      <c r="T27" s="193"/>
      <c r="U27" s="193"/>
      <c r="V27" s="193"/>
      <c r="W27" s="193"/>
      <c r="X27" s="194"/>
    </row>
    <row r="28" spans="1:24" ht="21.75" hidden="1" customHeight="1" outlineLevel="1" x14ac:dyDescent="0.2">
      <c r="A28" s="39">
        <v>10160000</v>
      </c>
      <c r="B28" s="166">
        <v>458</v>
      </c>
      <c r="C28" s="167">
        <v>405</v>
      </c>
      <c r="D28" s="168" t="s">
        <v>8</v>
      </c>
      <c r="E28" s="169" t="s">
        <v>3</v>
      </c>
      <c r="F28" s="169">
        <v>213</v>
      </c>
      <c r="G28" s="170">
        <v>1000000</v>
      </c>
      <c r="H28" s="171"/>
      <c r="I28" s="172" t="s">
        <v>2</v>
      </c>
      <c r="J28" s="172">
        <v>10000</v>
      </c>
      <c r="K28" s="173" t="s">
        <v>1</v>
      </c>
      <c r="L28" s="174">
        <f t="shared" ref="L28:L36" si="4">SUM(M28:X28)</f>
        <v>0</v>
      </c>
      <c r="M28" s="175"/>
      <c r="N28" s="176"/>
      <c r="O28" s="176"/>
      <c r="P28" s="176"/>
      <c r="Q28" s="176"/>
      <c r="R28" s="177"/>
      <c r="S28" s="177"/>
      <c r="T28" s="177"/>
      <c r="U28" s="177"/>
      <c r="V28" s="177"/>
      <c r="W28" s="177"/>
      <c r="X28" s="178"/>
    </row>
    <row r="29" spans="1:24" s="20" customFormat="1" ht="21.75" hidden="1" customHeight="1" outlineLevel="1" x14ac:dyDescent="0.2">
      <c r="A29" s="48">
        <v>10160000</v>
      </c>
      <c r="B29" s="49">
        <v>458</v>
      </c>
      <c r="C29" s="50">
        <v>405</v>
      </c>
      <c r="D29" s="51" t="s">
        <v>8</v>
      </c>
      <c r="E29" s="52">
        <v>119</v>
      </c>
      <c r="F29" s="52">
        <v>213</v>
      </c>
      <c r="G29" s="53">
        <v>1000000</v>
      </c>
      <c r="H29" s="54"/>
      <c r="I29" s="55" t="s">
        <v>2</v>
      </c>
      <c r="J29" s="55">
        <v>10000</v>
      </c>
      <c r="K29" s="56" t="s">
        <v>1</v>
      </c>
      <c r="L29" s="38">
        <f t="shared" ref="L29" si="5">SUM(M29:X29)</f>
        <v>0</v>
      </c>
      <c r="M29" s="67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27"/>
    </row>
    <row r="30" spans="1:24" ht="21.75" hidden="1" customHeight="1" outlineLevel="1" x14ac:dyDescent="0.2">
      <c r="A30" s="39">
        <v>10160000</v>
      </c>
      <c r="B30" s="40">
        <v>458</v>
      </c>
      <c r="C30" s="41">
        <v>503</v>
      </c>
      <c r="D30" s="42" t="s">
        <v>7</v>
      </c>
      <c r="E30" s="43" t="s">
        <v>3</v>
      </c>
      <c r="F30" s="43">
        <v>213</v>
      </c>
      <c r="G30" s="44">
        <v>1018510</v>
      </c>
      <c r="H30" s="45"/>
      <c r="I30" s="46" t="s">
        <v>2</v>
      </c>
      <c r="J30" s="46">
        <v>10000</v>
      </c>
      <c r="K30" s="47" t="s">
        <v>1</v>
      </c>
      <c r="L30" s="37">
        <f t="shared" si="4"/>
        <v>0</v>
      </c>
      <c r="M30" s="66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26"/>
    </row>
    <row r="31" spans="1:24" s="20" customFormat="1" ht="21.75" hidden="1" customHeight="1" outlineLevel="1" x14ac:dyDescent="0.2">
      <c r="A31" s="48">
        <v>10160000</v>
      </c>
      <c r="B31" s="49">
        <v>458</v>
      </c>
      <c r="C31" s="50">
        <v>503</v>
      </c>
      <c r="D31" s="51" t="s">
        <v>7</v>
      </c>
      <c r="E31" s="52">
        <v>119</v>
      </c>
      <c r="F31" s="52">
        <v>213</v>
      </c>
      <c r="G31" s="53">
        <v>1018510</v>
      </c>
      <c r="H31" s="54"/>
      <c r="I31" s="55" t="s">
        <v>2</v>
      </c>
      <c r="J31" s="55">
        <v>10000</v>
      </c>
      <c r="K31" s="56" t="s">
        <v>1</v>
      </c>
      <c r="L31" s="38">
        <f t="shared" ref="L31" si="6">SUM(M31:X31)</f>
        <v>0</v>
      </c>
      <c r="M31" s="67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27"/>
    </row>
    <row r="32" spans="1:24" ht="21.75" hidden="1" customHeight="1" outlineLevel="1" x14ac:dyDescent="0.2">
      <c r="A32" s="39">
        <v>10160000</v>
      </c>
      <c r="B32" s="40">
        <v>458</v>
      </c>
      <c r="C32" s="41">
        <v>707</v>
      </c>
      <c r="D32" s="42" t="s">
        <v>4</v>
      </c>
      <c r="E32" s="43" t="s">
        <v>3</v>
      </c>
      <c r="F32" s="43">
        <v>213</v>
      </c>
      <c r="G32" s="44">
        <v>1000000</v>
      </c>
      <c r="H32" s="45"/>
      <c r="I32" s="46" t="s">
        <v>2</v>
      </c>
      <c r="J32" s="46">
        <v>10000</v>
      </c>
      <c r="K32" s="47" t="s">
        <v>1</v>
      </c>
      <c r="L32" s="37">
        <f t="shared" si="4"/>
        <v>0</v>
      </c>
      <c r="M32" s="66"/>
      <c r="N32" s="10"/>
      <c r="O32" s="10"/>
      <c r="P32" s="10"/>
      <c r="Q32" s="10"/>
      <c r="R32" s="11"/>
      <c r="S32" s="11"/>
      <c r="T32" s="11"/>
      <c r="U32" s="11"/>
      <c r="V32" s="11"/>
      <c r="W32" s="11"/>
      <c r="X32" s="26"/>
    </row>
    <row r="33" spans="1:24" s="20" customFormat="1" ht="21.75" hidden="1" customHeight="1" outlineLevel="1" x14ac:dyDescent="0.2">
      <c r="A33" s="48">
        <v>10160000</v>
      </c>
      <c r="B33" s="49">
        <v>458</v>
      </c>
      <c r="C33" s="50">
        <v>707</v>
      </c>
      <c r="D33" s="51" t="s">
        <v>4</v>
      </c>
      <c r="E33" s="52">
        <v>119</v>
      </c>
      <c r="F33" s="52">
        <v>213</v>
      </c>
      <c r="G33" s="53">
        <v>1000000</v>
      </c>
      <c r="H33" s="54"/>
      <c r="I33" s="55" t="s">
        <v>2</v>
      </c>
      <c r="J33" s="55">
        <v>10000</v>
      </c>
      <c r="K33" s="56" t="s">
        <v>1</v>
      </c>
      <c r="L33" s="38">
        <f t="shared" ref="L33" si="7">SUM(M33:X33)</f>
        <v>0</v>
      </c>
      <c r="M33" s="67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27"/>
    </row>
    <row r="34" spans="1:24" ht="21.75" hidden="1" customHeight="1" outlineLevel="1" x14ac:dyDescent="0.2">
      <c r="A34" s="39">
        <v>10160000</v>
      </c>
      <c r="B34" s="40">
        <v>458</v>
      </c>
      <c r="C34" s="41">
        <v>1003</v>
      </c>
      <c r="D34" s="42" t="s">
        <v>6</v>
      </c>
      <c r="E34" s="43" t="s">
        <v>3</v>
      </c>
      <c r="F34" s="43">
        <v>213</v>
      </c>
      <c r="G34" s="44">
        <v>1000000</v>
      </c>
      <c r="H34" s="45"/>
      <c r="I34" s="46" t="s">
        <v>2</v>
      </c>
      <c r="J34" s="46">
        <v>10000</v>
      </c>
      <c r="K34" s="47" t="s">
        <v>1</v>
      </c>
      <c r="L34" s="37">
        <f t="shared" si="4"/>
        <v>0</v>
      </c>
      <c r="M34" s="66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26"/>
    </row>
    <row r="35" spans="1:24" s="20" customFormat="1" ht="21.75" hidden="1" customHeight="1" outlineLevel="1" x14ac:dyDescent="0.2">
      <c r="A35" s="48">
        <v>10160000</v>
      </c>
      <c r="B35" s="49">
        <v>458</v>
      </c>
      <c r="C35" s="50">
        <v>1003</v>
      </c>
      <c r="D35" s="51" t="s">
        <v>6</v>
      </c>
      <c r="E35" s="52">
        <v>119</v>
      </c>
      <c r="F35" s="52">
        <v>213</v>
      </c>
      <c r="G35" s="53">
        <v>1000000</v>
      </c>
      <c r="H35" s="54"/>
      <c r="I35" s="55" t="s">
        <v>2</v>
      </c>
      <c r="J35" s="55">
        <v>10000</v>
      </c>
      <c r="K35" s="56" t="s">
        <v>1</v>
      </c>
      <c r="L35" s="38">
        <f t="shared" ref="L35" si="8">SUM(M35:X35)</f>
        <v>0</v>
      </c>
      <c r="M35" s="67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27"/>
    </row>
    <row r="36" spans="1:24" ht="21.75" hidden="1" customHeight="1" outlineLevel="1" x14ac:dyDescent="0.2">
      <c r="A36" s="39">
        <v>10160000</v>
      </c>
      <c r="B36" s="40">
        <v>458</v>
      </c>
      <c r="C36" s="41">
        <v>1102</v>
      </c>
      <c r="D36" s="42" t="s">
        <v>4</v>
      </c>
      <c r="E36" s="43" t="s">
        <v>3</v>
      </c>
      <c r="F36" s="43">
        <v>213</v>
      </c>
      <c r="G36" s="44">
        <v>1000000</v>
      </c>
      <c r="H36" s="45"/>
      <c r="I36" s="46" t="s">
        <v>2</v>
      </c>
      <c r="J36" s="46">
        <v>10000</v>
      </c>
      <c r="K36" s="47" t="s">
        <v>1</v>
      </c>
      <c r="L36" s="37">
        <f t="shared" si="4"/>
        <v>0</v>
      </c>
      <c r="M36" s="66"/>
      <c r="N36" s="10"/>
      <c r="O36" s="10"/>
      <c r="P36" s="10"/>
      <c r="Q36" s="10"/>
      <c r="R36" s="10"/>
      <c r="S36" s="10"/>
      <c r="T36" s="11"/>
      <c r="U36" s="11"/>
      <c r="V36" s="11"/>
      <c r="W36" s="11"/>
      <c r="X36" s="26"/>
    </row>
    <row r="37" spans="1:24" s="20" customFormat="1" ht="21.75" hidden="1" customHeight="1" outlineLevel="1" x14ac:dyDescent="0.2">
      <c r="A37" s="48">
        <v>10160000</v>
      </c>
      <c r="B37" s="49">
        <v>458</v>
      </c>
      <c r="C37" s="50">
        <v>1102</v>
      </c>
      <c r="D37" s="51" t="s">
        <v>4</v>
      </c>
      <c r="E37" s="52">
        <v>119</v>
      </c>
      <c r="F37" s="52">
        <v>213</v>
      </c>
      <c r="G37" s="53">
        <v>1000000</v>
      </c>
      <c r="H37" s="54"/>
      <c r="I37" s="55" t="s">
        <v>2</v>
      </c>
      <c r="J37" s="55">
        <v>10000</v>
      </c>
      <c r="K37" s="56" t="s">
        <v>1</v>
      </c>
      <c r="L37" s="38">
        <f t="shared" ref="L37" si="9">SUM(M37:X37)</f>
        <v>0</v>
      </c>
      <c r="M37" s="67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27"/>
    </row>
    <row r="38" spans="1:24" ht="21" customHeight="1" collapsed="1" thickBot="1" x14ac:dyDescent="0.25">
      <c r="A38" s="239" t="s">
        <v>39</v>
      </c>
      <c r="B38" s="240"/>
      <c r="C38" s="240"/>
      <c r="D38" s="240"/>
      <c r="E38" s="240"/>
      <c r="F38" s="240"/>
      <c r="G38" s="240"/>
      <c r="H38" s="240"/>
      <c r="I38" s="240"/>
      <c r="J38" s="240"/>
      <c r="K38" s="240"/>
      <c r="L38" s="12">
        <f t="shared" ref="L38:X38" si="10">SUM(L17:L27)</f>
        <v>3984682.13</v>
      </c>
      <c r="M38" s="12">
        <f t="shared" si="10"/>
        <v>0</v>
      </c>
      <c r="N38" s="12">
        <f t="shared" si="10"/>
        <v>1122950</v>
      </c>
      <c r="O38" s="12">
        <f t="shared" si="10"/>
        <v>309150</v>
      </c>
      <c r="P38" s="12">
        <f t="shared" si="10"/>
        <v>207000</v>
      </c>
      <c r="Q38" s="12">
        <f t="shared" si="10"/>
        <v>1026582.1300000001</v>
      </c>
      <c r="R38" s="12">
        <f t="shared" si="10"/>
        <v>174000</v>
      </c>
      <c r="S38" s="12">
        <f t="shared" si="10"/>
        <v>172000</v>
      </c>
      <c r="T38" s="12">
        <f t="shared" si="10"/>
        <v>162000</v>
      </c>
      <c r="U38" s="12">
        <f t="shared" si="10"/>
        <v>189000</v>
      </c>
      <c r="V38" s="12">
        <f t="shared" si="10"/>
        <v>204000</v>
      </c>
      <c r="W38" s="12">
        <f t="shared" si="10"/>
        <v>214000</v>
      </c>
      <c r="X38" s="157">
        <f t="shared" si="10"/>
        <v>204000</v>
      </c>
    </row>
    <row r="39" spans="1:24" ht="12.75" customHeight="1" x14ac:dyDescent="0.2">
      <c r="A39" s="7"/>
      <c r="B39" s="7"/>
      <c r="C39" s="7"/>
      <c r="D39" s="7"/>
      <c r="E39" s="7"/>
      <c r="F39" s="7"/>
      <c r="G39" s="1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1.25" customHeight="1" x14ac:dyDescent="0.2">
      <c r="A40" s="241"/>
      <c r="B40" s="241"/>
      <c r="C40" s="5"/>
      <c r="D40" s="9"/>
      <c r="E40" s="9"/>
      <c r="F40" s="5"/>
      <c r="G40" s="228"/>
      <c r="H40" s="228"/>
      <c r="I40" s="5"/>
      <c r="J40" s="8"/>
      <c r="K40" s="8"/>
      <c r="L40" s="1"/>
      <c r="M40" s="8"/>
      <c r="N40" s="8"/>
      <c r="O40" s="5"/>
      <c r="P40" s="1"/>
      <c r="Q40" s="1"/>
      <c r="R40" s="1"/>
      <c r="S40" s="1"/>
      <c r="T40" s="1"/>
      <c r="U40" s="1"/>
      <c r="V40" s="1"/>
      <c r="W40" s="1"/>
      <c r="X40" s="1"/>
    </row>
    <row r="41" spans="1:24" ht="11.25" customHeight="1" x14ac:dyDescent="0.2">
      <c r="A41" s="5"/>
      <c r="B41" s="5"/>
      <c r="C41" s="5"/>
      <c r="D41" s="228"/>
      <c r="E41" s="228"/>
      <c r="F41" s="5"/>
      <c r="G41" s="228"/>
      <c r="H41" s="228"/>
      <c r="I41" s="5"/>
      <c r="J41" s="1"/>
      <c r="K41" s="8"/>
      <c r="L41" s="1"/>
      <c r="M41" s="8"/>
      <c r="N41" s="8"/>
      <c r="O41" s="5"/>
      <c r="P41" s="1"/>
      <c r="Q41" s="1"/>
      <c r="R41" s="1"/>
      <c r="S41" s="1"/>
      <c r="T41" s="1"/>
      <c r="U41" s="1"/>
      <c r="V41" s="1"/>
      <c r="W41" s="1"/>
      <c r="X41" s="1"/>
    </row>
    <row r="42" spans="1:24" ht="11.25" customHeight="1" x14ac:dyDescent="0.2">
      <c r="A42" s="5"/>
      <c r="B42" s="5"/>
      <c r="C42" s="5"/>
      <c r="D42" s="8"/>
      <c r="E42" s="5"/>
      <c r="F42" s="5"/>
      <c r="G42" s="24"/>
      <c r="H42" s="9"/>
      <c r="I42" s="5"/>
      <c r="J42" s="1"/>
      <c r="K42" s="8"/>
      <c r="L42" s="1"/>
      <c r="M42" s="8"/>
      <c r="N42" s="8"/>
      <c r="O42" s="5"/>
      <c r="P42" s="1"/>
      <c r="Q42" s="1"/>
      <c r="R42" s="1"/>
      <c r="S42" s="1"/>
      <c r="T42" s="1"/>
      <c r="U42" s="1"/>
      <c r="V42" s="1"/>
      <c r="W42" s="1"/>
      <c r="X42" s="1"/>
    </row>
    <row r="43" spans="1:24" ht="11.25" customHeight="1" x14ac:dyDescent="0.2">
      <c r="A43" s="242" t="s">
        <v>40</v>
      </c>
      <c r="B43" s="242"/>
      <c r="C43" s="242"/>
      <c r="D43" s="8"/>
      <c r="E43" s="5"/>
      <c r="F43" s="5"/>
      <c r="G43" s="228" t="s">
        <v>41</v>
      </c>
      <c r="H43" s="228"/>
      <c r="I43" s="5"/>
      <c r="J43" s="1"/>
      <c r="K43" s="8"/>
      <c r="L43" s="1"/>
      <c r="M43" s="8"/>
      <c r="N43" s="8"/>
      <c r="O43" s="5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 x14ac:dyDescent="0.2">
      <c r="A44" s="5"/>
      <c r="B44" s="5"/>
      <c r="C44" s="5"/>
      <c r="D44" s="229" t="s">
        <v>0</v>
      </c>
      <c r="E44" s="229"/>
      <c r="F44" s="5"/>
      <c r="G44" s="228"/>
      <c r="H44" s="228"/>
      <c r="I44" s="5"/>
      <c r="J44" s="1"/>
      <c r="K44" s="8"/>
      <c r="L44" s="1"/>
      <c r="M44" s="8"/>
      <c r="N44" s="8"/>
      <c r="O44" s="5"/>
      <c r="P44" s="1"/>
      <c r="Q44" s="1"/>
      <c r="R44" s="1"/>
      <c r="S44" s="1"/>
      <c r="T44" s="1"/>
      <c r="U44" s="1"/>
      <c r="V44" s="1"/>
      <c r="W44" s="1"/>
      <c r="X44" s="1"/>
    </row>
    <row r="45" spans="1:24" ht="11.25" customHeight="1" x14ac:dyDescent="0.2">
      <c r="A45" s="5"/>
      <c r="B45" s="5"/>
      <c r="C45" s="5"/>
      <c r="D45" s="5"/>
      <c r="E45" s="5"/>
      <c r="F45" s="5"/>
      <c r="G45" s="8"/>
      <c r="H45" s="5"/>
      <c r="I45" s="5"/>
      <c r="J45" s="5"/>
      <c r="K45" s="5"/>
      <c r="L45" s="5"/>
      <c r="M45" s="5"/>
      <c r="N45" s="5"/>
      <c r="O45" s="5"/>
      <c r="P45" s="1"/>
      <c r="Q45" s="1"/>
      <c r="R45" s="1"/>
      <c r="S45" s="1"/>
      <c r="T45" s="1"/>
      <c r="U45" s="1"/>
      <c r="V45" s="1"/>
      <c r="W45" s="1"/>
      <c r="X45" s="1"/>
    </row>
    <row r="50" spans="12:14" x14ac:dyDescent="0.2">
      <c r="L50" s="263">
        <f>L25+L26+L27</f>
        <v>971682.13000000012</v>
      </c>
      <c r="M50" s="264"/>
      <c r="N50" s="264" t="s">
        <v>99</v>
      </c>
    </row>
    <row r="51" spans="12:14" x14ac:dyDescent="0.2">
      <c r="L51" s="264"/>
      <c r="M51" s="264"/>
      <c r="N51" s="264"/>
    </row>
  </sheetData>
  <mergeCells count="13">
    <mergeCell ref="G44:H44"/>
    <mergeCell ref="D44:E44"/>
    <mergeCell ref="M14:X14"/>
    <mergeCell ref="A13:B13"/>
    <mergeCell ref="L14:L15"/>
    <mergeCell ref="B14:K14"/>
    <mergeCell ref="A38:K38"/>
    <mergeCell ref="A40:B40"/>
    <mergeCell ref="D41:E41"/>
    <mergeCell ref="G40:H40"/>
    <mergeCell ref="A43:C43"/>
    <mergeCell ref="G41:H41"/>
    <mergeCell ref="G43:H43"/>
  </mergeCells>
  <pageMargins left="0.19685039370078741" right="0.19685039370078741" top="0.98425196850393704" bottom="0" header="0" footer="0"/>
  <pageSetup paperSize="9" scale="59" fitToHeight="0" orientation="landscape" r:id="rId1"/>
  <headerFooter alignWithMargins="0">
    <oddHeader>Страница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opLeftCell="J14" workbookViewId="0">
      <selection activeCell="L29" sqref="L29"/>
    </sheetView>
  </sheetViews>
  <sheetFormatPr defaultColWidth="35.5703125" defaultRowHeight="15.75" outlineLevelCol="1" x14ac:dyDescent="0.25"/>
  <cols>
    <col min="1" max="1" width="5.140625" style="146" customWidth="1"/>
    <col min="2" max="2" width="29.85546875" style="72" customWidth="1"/>
    <col min="3" max="3" width="11.5703125" style="73" customWidth="1"/>
    <col min="4" max="4" width="33.28515625" style="73" hidden="1" customWidth="1" outlineLevel="1"/>
    <col min="5" max="5" width="14.7109375" style="84" hidden="1" customWidth="1" outlineLevel="1" collapsed="1"/>
    <col min="6" max="6" width="14.28515625" style="84" hidden="1" customWidth="1" outlineLevel="1"/>
    <col min="7" max="7" width="15.42578125" style="73" customWidth="1" collapsed="1"/>
    <col min="8" max="8" width="13.5703125" style="73" customWidth="1"/>
    <col min="9" max="10" width="11.7109375" style="73" customWidth="1"/>
    <col min="11" max="11" width="13.7109375" style="73" customWidth="1"/>
    <col min="12" max="18" width="11.7109375" style="73" customWidth="1"/>
    <col min="19" max="19" width="27.28515625" style="221" customWidth="1"/>
    <col min="20" max="16384" width="35.5703125" style="73"/>
  </cols>
  <sheetData>
    <row r="1" spans="1:19" x14ac:dyDescent="0.25">
      <c r="P1" s="243" t="s">
        <v>60</v>
      </c>
      <c r="Q1" s="243"/>
      <c r="R1" s="243"/>
    </row>
    <row r="2" spans="1:19" s="219" customFormat="1" ht="36" customHeight="1" x14ac:dyDescent="0.3">
      <c r="A2" s="246" t="s">
        <v>5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22"/>
    </row>
    <row r="3" spans="1:19" s="219" customFormat="1" ht="36" customHeight="1" x14ac:dyDescent="0.3">
      <c r="A3" s="246" t="s">
        <v>103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22"/>
    </row>
    <row r="4" spans="1:19" ht="16.5" thickBot="1" x14ac:dyDescent="0.3">
      <c r="P4" s="243" t="s">
        <v>61</v>
      </c>
      <c r="Q4" s="243"/>
      <c r="R4" s="243"/>
    </row>
    <row r="5" spans="1:19" ht="57" customHeight="1" x14ac:dyDescent="0.25">
      <c r="A5" s="81"/>
      <c r="B5" s="97"/>
      <c r="C5" s="74" t="s">
        <v>15</v>
      </c>
      <c r="D5" s="74" t="s">
        <v>65</v>
      </c>
      <c r="E5" s="98" t="s">
        <v>78</v>
      </c>
      <c r="F5" s="99" t="s">
        <v>68</v>
      </c>
      <c r="G5" s="75" t="s">
        <v>66</v>
      </c>
      <c r="H5" s="201" t="s">
        <v>30</v>
      </c>
      <c r="I5" s="76" t="s">
        <v>29</v>
      </c>
      <c r="J5" s="76" t="s">
        <v>28</v>
      </c>
      <c r="K5" s="76" t="s">
        <v>27</v>
      </c>
      <c r="L5" s="76" t="s">
        <v>26</v>
      </c>
      <c r="M5" s="76" t="s">
        <v>25</v>
      </c>
      <c r="N5" s="76" t="s">
        <v>44</v>
      </c>
      <c r="O5" s="76" t="s">
        <v>24</v>
      </c>
      <c r="P5" s="76" t="s">
        <v>23</v>
      </c>
      <c r="Q5" s="93" t="s">
        <v>22</v>
      </c>
      <c r="R5" s="202" t="s">
        <v>21</v>
      </c>
      <c r="S5" s="223"/>
    </row>
    <row r="6" spans="1:19" ht="55.5" customHeight="1" x14ac:dyDescent="0.25">
      <c r="A6" s="82">
        <v>1</v>
      </c>
      <c r="B6" s="95" t="s">
        <v>53</v>
      </c>
      <c r="C6" s="77">
        <v>1018510</v>
      </c>
      <c r="D6" s="94" t="s">
        <v>69</v>
      </c>
      <c r="E6" s="96">
        <f>1740792-344012</f>
        <v>1396780</v>
      </c>
      <c r="F6" s="100"/>
      <c r="G6" s="85">
        <f t="shared" ref="G6:G16" si="0">SUM(H6:R6)</f>
        <v>1500000</v>
      </c>
      <c r="H6" s="203">
        <v>500000</v>
      </c>
      <c r="I6" s="86">
        <v>100000</v>
      </c>
      <c r="J6" s="86">
        <v>100000</v>
      </c>
      <c r="K6" s="86">
        <v>100000</v>
      </c>
      <c r="L6" s="86">
        <v>100000</v>
      </c>
      <c r="M6" s="86">
        <v>100000</v>
      </c>
      <c r="N6" s="86">
        <v>100000</v>
      </c>
      <c r="O6" s="86">
        <v>100000</v>
      </c>
      <c r="P6" s="86">
        <v>100000</v>
      </c>
      <c r="Q6" s="86">
        <v>100000</v>
      </c>
      <c r="R6" s="204">
        <v>100000</v>
      </c>
      <c r="S6" s="220" t="s">
        <v>75</v>
      </c>
    </row>
    <row r="7" spans="1:19" ht="67.5" customHeight="1" x14ac:dyDescent="0.25">
      <c r="A7" s="82">
        <v>2</v>
      </c>
      <c r="B7" s="95" t="s">
        <v>67</v>
      </c>
      <c r="C7" s="77">
        <v>1018510</v>
      </c>
      <c r="D7" s="94" t="s">
        <v>70</v>
      </c>
      <c r="E7" s="96">
        <v>989168</v>
      </c>
      <c r="F7" s="100">
        <v>211200</v>
      </c>
      <c r="G7" s="85">
        <f t="shared" si="0"/>
        <v>650000</v>
      </c>
      <c r="H7" s="203">
        <v>150000</v>
      </c>
      <c r="I7" s="86">
        <v>50000</v>
      </c>
      <c r="J7" s="86">
        <v>50000</v>
      </c>
      <c r="K7" s="86">
        <v>50000</v>
      </c>
      <c r="L7" s="86">
        <v>50000</v>
      </c>
      <c r="M7" s="86">
        <v>50000</v>
      </c>
      <c r="N7" s="86">
        <v>50000</v>
      </c>
      <c r="O7" s="86">
        <v>50000</v>
      </c>
      <c r="P7" s="86">
        <v>50000</v>
      </c>
      <c r="Q7" s="86">
        <v>50000</v>
      </c>
      <c r="R7" s="204">
        <v>50000</v>
      </c>
      <c r="S7" s="220" t="s">
        <v>80</v>
      </c>
    </row>
    <row r="8" spans="1:19" ht="55.5" customHeight="1" x14ac:dyDescent="0.25">
      <c r="A8" s="82">
        <v>3</v>
      </c>
      <c r="B8" s="95" t="s">
        <v>54</v>
      </c>
      <c r="C8" s="77">
        <v>1018610</v>
      </c>
      <c r="D8" s="94" t="s">
        <v>71</v>
      </c>
      <c r="E8" s="96">
        <v>805000</v>
      </c>
      <c r="F8" s="100">
        <v>750000</v>
      </c>
      <c r="G8" s="85">
        <f t="shared" si="0"/>
        <v>270000</v>
      </c>
      <c r="H8" s="203">
        <v>270000</v>
      </c>
      <c r="I8" s="86"/>
      <c r="J8" s="86"/>
      <c r="K8" s="86"/>
      <c r="L8" s="86"/>
      <c r="M8" s="86"/>
      <c r="N8" s="86"/>
      <c r="O8" s="86"/>
      <c r="P8" s="86"/>
      <c r="Q8" s="87"/>
      <c r="R8" s="204"/>
      <c r="S8" s="220" t="s">
        <v>81</v>
      </c>
    </row>
    <row r="9" spans="1:19" ht="55.5" customHeight="1" x14ac:dyDescent="0.25">
      <c r="A9" s="82">
        <v>4</v>
      </c>
      <c r="B9" s="95" t="s">
        <v>55</v>
      </c>
      <c r="C9" s="77">
        <v>1018510</v>
      </c>
      <c r="D9" s="94" t="s">
        <v>72</v>
      </c>
      <c r="E9" s="96">
        <v>847204</v>
      </c>
      <c r="F9" s="100"/>
      <c r="G9" s="85">
        <f t="shared" si="0"/>
        <v>200000</v>
      </c>
      <c r="H9" s="203">
        <v>12000</v>
      </c>
      <c r="I9" s="86">
        <f>12000+12000+6000</f>
        <v>30000</v>
      </c>
      <c r="J9" s="86">
        <f>12000+10000</f>
        <v>22000</v>
      </c>
      <c r="K9" s="86">
        <f>12000+10000+5000</f>
        <v>27000</v>
      </c>
      <c r="L9" s="86">
        <f>12000+5000</f>
        <v>17000</v>
      </c>
      <c r="M9" s="86">
        <f>12000+10000</f>
        <v>22000</v>
      </c>
      <c r="N9" s="86">
        <f>12000</f>
        <v>12000</v>
      </c>
      <c r="O9" s="86">
        <f>12000</f>
        <v>12000</v>
      </c>
      <c r="P9" s="86">
        <f>12000</f>
        <v>12000</v>
      </c>
      <c r="Q9" s="86">
        <f>12000+10000</f>
        <v>22000</v>
      </c>
      <c r="R9" s="204">
        <f>12000</f>
        <v>12000</v>
      </c>
      <c r="S9" s="220" t="s">
        <v>100</v>
      </c>
    </row>
    <row r="10" spans="1:19" ht="67.5" customHeight="1" x14ac:dyDescent="0.25">
      <c r="A10" s="82">
        <v>5</v>
      </c>
      <c r="B10" s="95" t="s">
        <v>56</v>
      </c>
      <c r="C10" s="77">
        <v>1000000</v>
      </c>
      <c r="D10" s="94" t="s">
        <v>62</v>
      </c>
      <c r="E10" s="96">
        <v>57950</v>
      </c>
      <c r="F10" s="100">
        <v>97800</v>
      </c>
      <c r="G10" s="85">
        <f t="shared" si="0"/>
        <v>257000</v>
      </c>
      <c r="H10" s="203">
        <f>12000+35000+35000</f>
        <v>82000</v>
      </c>
      <c r="I10" s="86">
        <v>35000</v>
      </c>
      <c r="J10" s="86">
        <v>35000</v>
      </c>
      <c r="K10" s="86"/>
      <c r="L10" s="86"/>
      <c r="M10" s="86"/>
      <c r="N10" s="86"/>
      <c r="O10" s="86"/>
      <c r="P10" s="86">
        <v>35000</v>
      </c>
      <c r="Q10" s="86">
        <v>35000</v>
      </c>
      <c r="R10" s="204">
        <v>35000</v>
      </c>
      <c r="S10" s="220" t="s">
        <v>79</v>
      </c>
    </row>
    <row r="11" spans="1:19" s="115" customFormat="1" ht="55.5" customHeight="1" x14ac:dyDescent="0.25">
      <c r="A11" s="82">
        <v>6</v>
      </c>
      <c r="B11" s="95" t="s">
        <v>57</v>
      </c>
      <c r="C11" s="77">
        <v>1000027</v>
      </c>
      <c r="D11" s="94" t="s">
        <v>63</v>
      </c>
      <c r="E11" s="96"/>
      <c r="F11" s="100">
        <v>16000</v>
      </c>
      <c r="G11" s="89">
        <f t="shared" si="0"/>
        <v>30000</v>
      </c>
      <c r="H11" s="203">
        <v>5000</v>
      </c>
      <c r="I11" s="86">
        <v>5000</v>
      </c>
      <c r="J11" s="86"/>
      <c r="K11" s="86"/>
      <c r="L11" s="86"/>
      <c r="M11" s="86"/>
      <c r="N11" s="86"/>
      <c r="O11" s="86">
        <v>20000</v>
      </c>
      <c r="P11" s="86"/>
      <c r="Q11" s="87"/>
      <c r="R11" s="204"/>
      <c r="S11" s="220" t="s">
        <v>77</v>
      </c>
    </row>
    <row r="12" spans="1:19" ht="55.5" customHeight="1" x14ac:dyDescent="0.25">
      <c r="A12" s="82">
        <v>7</v>
      </c>
      <c r="B12" s="95" t="s">
        <v>58</v>
      </c>
      <c r="C12" s="77">
        <v>1000000</v>
      </c>
      <c r="D12" s="94" t="s">
        <v>74</v>
      </c>
      <c r="E12" s="96"/>
      <c r="F12" s="100"/>
      <c r="G12" s="89">
        <f t="shared" si="0"/>
        <v>56000</v>
      </c>
      <c r="H12" s="205">
        <v>7000</v>
      </c>
      <c r="I12" s="88">
        <v>7000</v>
      </c>
      <c r="J12" s="88"/>
      <c r="K12" s="88">
        <v>7000</v>
      </c>
      <c r="L12" s="86">
        <v>7000</v>
      </c>
      <c r="M12" s="86"/>
      <c r="N12" s="86"/>
      <c r="O12" s="86">
        <v>7000</v>
      </c>
      <c r="P12" s="86">
        <v>7000</v>
      </c>
      <c r="Q12" s="87">
        <v>7000</v>
      </c>
      <c r="R12" s="204">
        <v>7000</v>
      </c>
      <c r="S12" s="224" t="s">
        <v>64</v>
      </c>
    </row>
    <row r="13" spans="1:19" ht="55.5" customHeight="1" x14ac:dyDescent="0.25">
      <c r="A13" s="82">
        <v>8</v>
      </c>
      <c r="B13" s="116" t="s">
        <v>59</v>
      </c>
      <c r="C13" s="78">
        <v>1000000</v>
      </c>
      <c r="D13" s="94" t="s">
        <v>73</v>
      </c>
      <c r="E13" s="96"/>
      <c r="F13" s="100"/>
      <c r="G13" s="89">
        <f t="shared" si="0"/>
        <v>50000</v>
      </c>
      <c r="H13" s="206">
        <v>50000</v>
      </c>
      <c r="I13" s="90"/>
      <c r="J13" s="90"/>
      <c r="K13" s="90"/>
      <c r="L13" s="90"/>
      <c r="M13" s="90"/>
      <c r="N13" s="90"/>
      <c r="O13" s="90"/>
      <c r="P13" s="90"/>
      <c r="Q13" s="91"/>
      <c r="R13" s="207"/>
      <c r="S13" s="225" t="s">
        <v>76</v>
      </c>
    </row>
    <row r="14" spans="1:19" s="218" customFormat="1" ht="55.5" customHeight="1" x14ac:dyDescent="0.25">
      <c r="A14" s="82">
        <v>9</v>
      </c>
      <c r="B14" s="213" t="s">
        <v>82</v>
      </c>
      <c r="C14" s="214">
        <v>1014112</v>
      </c>
      <c r="D14" s="215" t="s">
        <v>97</v>
      </c>
      <c r="E14" s="216"/>
      <c r="F14" s="217"/>
      <c r="G14" s="89">
        <f t="shared" si="0"/>
        <v>842582.13</v>
      </c>
      <c r="H14" s="208"/>
      <c r="I14" s="114"/>
      <c r="J14" s="114"/>
      <c r="K14" s="90">
        <v>842582.13</v>
      </c>
      <c r="L14" s="114"/>
      <c r="M14" s="114"/>
      <c r="N14" s="114"/>
      <c r="O14" s="114"/>
      <c r="P14" s="114"/>
      <c r="Q14" s="114"/>
      <c r="R14" s="209"/>
      <c r="S14" s="226" t="s">
        <v>101</v>
      </c>
    </row>
    <row r="15" spans="1:19" s="218" customFormat="1" ht="55.5" customHeight="1" x14ac:dyDescent="0.25">
      <c r="A15" s="82">
        <v>10</v>
      </c>
      <c r="B15" s="213" t="s">
        <v>98</v>
      </c>
      <c r="C15" s="214">
        <v>2020110</v>
      </c>
      <c r="D15" s="215"/>
      <c r="E15" s="216"/>
      <c r="F15" s="217"/>
      <c r="G15" s="89">
        <f t="shared" si="0"/>
        <v>82150</v>
      </c>
      <c r="H15" s="208"/>
      <c r="I15" s="114">
        <v>82150</v>
      </c>
      <c r="J15" s="114"/>
      <c r="K15" s="90"/>
      <c r="L15" s="114"/>
      <c r="M15" s="114"/>
      <c r="N15" s="114"/>
      <c r="O15" s="114"/>
      <c r="P15" s="114"/>
      <c r="Q15" s="114"/>
      <c r="R15" s="209"/>
      <c r="S15" s="226" t="s">
        <v>102</v>
      </c>
    </row>
    <row r="16" spans="1:19" s="218" customFormat="1" ht="55.5" customHeight="1" x14ac:dyDescent="0.25">
      <c r="A16" s="82">
        <v>11</v>
      </c>
      <c r="B16" s="213" t="s">
        <v>83</v>
      </c>
      <c r="C16" s="214">
        <v>2020310</v>
      </c>
      <c r="D16" s="215" t="s">
        <v>96</v>
      </c>
      <c r="E16" s="216"/>
      <c r="F16" s="217"/>
      <c r="G16" s="89">
        <f t="shared" si="0"/>
        <v>46950</v>
      </c>
      <c r="H16" s="208">
        <v>46950</v>
      </c>
      <c r="I16" s="114"/>
      <c r="J16" s="114"/>
      <c r="K16" s="114"/>
      <c r="L16" s="114"/>
      <c r="M16" s="114"/>
      <c r="N16" s="114"/>
      <c r="O16" s="114"/>
      <c r="P16" s="114"/>
      <c r="Q16" s="114"/>
      <c r="R16" s="209"/>
      <c r="S16" s="226" t="s">
        <v>102</v>
      </c>
    </row>
    <row r="17" spans="1:19" s="79" customFormat="1" ht="55.5" customHeight="1" thickBot="1" x14ac:dyDescent="0.3">
      <c r="A17" s="83"/>
      <c r="B17" s="244"/>
      <c r="C17" s="245"/>
      <c r="D17" s="80"/>
      <c r="E17" s="102">
        <f>SUM(E6:E13)</f>
        <v>4096102</v>
      </c>
      <c r="F17" s="101">
        <f t="shared" ref="F17" si="1">SUM(F6:F13)</f>
        <v>1075000</v>
      </c>
      <c r="G17" s="212">
        <f>SUM(G6:G16)</f>
        <v>3984682.13</v>
      </c>
      <c r="H17" s="210">
        <f t="shared" ref="H17:R17" si="2">SUM(H6:H16)</f>
        <v>1122950</v>
      </c>
      <c r="I17" s="92">
        <f t="shared" si="2"/>
        <v>309150</v>
      </c>
      <c r="J17" s="92">
        <f t="shared" si="2"/>
        <v>207000</v>
      </c>
      <c r="K17" s="92">
        <f t="shared" si="2"/>
        <v>1026582.13</v>
      </c>
      <c r="L17" s="92">
        <f t="shared" si="2"/>
        <v>174000</v>
      </c>
      <c r="M17" s="92">
        <f t="shared" si="2"/>
        <v>172000</v>
      </c>
      <c r="N17" s="92">
        <f t="shared" si="2"/>
        <v>162000</v>
      </c>
      <c r="O17" s="92">
        <f t="shared" si="2"/>
        <v>189000</v>
      </c>
      <c r="P17" s="92">
        <f t="shared" si="2"/>
        <v>204000</v>
      </c>
      <c r="Q17" s="92">
        <f t="shared" si="2"/>
        <v>214000</v>
      </c>
      <c r="R17" s="211">
        <f t="shared" si="2"/>
        <v>204000</v>
      </c>
      <c r="S17" s="227"/>
    </row>
  </sheetData>
  <mergeCells count="5">
    <mergeCell ref="P4:R4"/>
    <mergeCell ref="P1:R1"/>
    <mergeCell ref="B17:C17"/>
    <mergeCell ref="A2:R2"/>
    <mergeCell ref="A3:R3"/>
  </mergeCells>
  <pageMargins left="0" right="0" top="0" bottom="0" header="0" footer="0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1"/>
  <sheetViews>
    <sheetView topLeftCell="A6" workbookViewId="0">
      <selection activeCell="A12" sqref="A12:A14"/>
    </sheetView>
  </sheetViews>
  <sheetFormatPr defaultRowHeight="14.25" x14ac:dyDescent="0.2"/>
  <cols>
    <col min="1" max="1" width="38.42578125" style="117" customWidth="1"/>
    <col min="2" max="2" width="33.140625" style="117" customWidth="1"/>
    <col min="3" max="3" width="14.85546875" style="117" customWidth="1"/>
    <col min="4" max="4" width="22" style="126" customWidth="1"/>
    <col min="5" max="5" width="15.5703125" style="117" customWidth="1"/>
    <col min="6" max="6" width="13.140625" style="117" customWidth="1"/>
    <col min="7" max="16" width="13.42578125" style="117" customWidth="1"/>
    <col min="17" max="18" width="9.5703125" style="117" bestFit="1" customWidth="1"/>
    <col min="19" max="19" width="9.28515625" style="117" bestFit="1" customWidth="1"/>
    <col min="20" max="23" width="9.140625" style="117"/>
    <col min="24" max="24" width="16" style="117" bestFit="1" customWidth="1"/>
    <col min="25" max="16384" width="9.140625" style="117"/>
  </cols>
  <sheetData>
    <row r="2" spans="1:22" ht="15.75" x14ac:dyDescent="0.25">
      <c r="A2" s="29" t="s">
        <v>84</v>
      </c>
      <c r="B2" s="30"/>
      <c r="C2" s="30"/>
      <c r="D2" s="30"/>
      <c r="E2" s="30"/>
      <c r="F2" s="31"/>
    </row>
    <row r="3" spans="1:22" x14ac:dyDescent="0.2">
      <c r="A3" s="118"/>
      <c r="B3" s="118"/>
      <c r="C3" s="118"/>
      <c r="D3" s="118"/>
      <c r="E3" s="118"/>
      <c r="F3" s="119"/>
    </row>
    <row r="4" spans="1:22" ht="25.5" x14ac:dyDescent="0.25">
      <c r="A4" s="120" t="s">
        <v>36</v>
      </c>
      <c r="B4" s="120"/>
      <c r="C4" s="33" t="s">
        <v>5</v>
      </c>
      <c r="D4" s="121"/>
      <c r="E4" s="121"/>
      <c r="F4" s="122"/>
    </row>
    <row r="5" spans="1:22" ht="15" x14ac:dyDescent="0.2">
      <c r="A5" s="123"/>
      <c r="B5" s="123"/>
      <c r="C5" s="34"/>
      <c r="D5" s="123"/>
      <c r="E5" s="123"/>
      <c r="F5" s="124"/>
    </row>
    <row r="6" spans="1:22" ht="15.75" x14ac:dyDescent="0.25">
      <c r="A6" s="123" t="s">
        <v>35</v>
      </c>
      <c r="B6" s="125"/>
      <c r="C6" s="33" t="s">
        <v>43</v>
      </c>
      <c r="D6" s="121"/>
      <c r="E6" s="121"/>
      <c r="F6" s="122"/>
    </row>
    <row r="7" spans="1:22" x14ac:dyDescent="0.2">
      <c r="A7" s="123" t="s">
        <v>34</v>
      </c>
      <c r="B7" s="123"/>
      <c r="C7" s="123"/>
      <c r="D7" s="123"/>
      <c r="E7" s="123"/>
      <c r="F7" s="124"/>
    </row>
    <row r="8" spans="1:22" x14ac:dyDescent="0.2">
      <c r="A8" s="118"/>
      <c r="B8" s="118"/>
      <c r="C8" s="118"/>
      <c r="D8" s="118"/>
      <c r="E8" s="118"/>
      <c r="F8" s="119"/>
    </row>
    <row r="9" spans="1:22" ht="15" thickBot="1" x14ac:dyDescent="0.25">
      <c r="D9" s="126" t="s">
        <v>45</v>
      </c>
    </row>
    <row r="10" spans="1:22" s="127" customFormat="1" ht="27" customHeight="1" x14ac:dyDescent="0.25">
      <c r="A10" s="249" t="s">
        <v>85</v>
      </c>
      <c r="B10" s="251" t="s">
        <v>86</v>
      </c>
      <c r="C10" s="253" t="s">
        <v>87</v>
      </c>
      <c r="D10" s="255" t="s">
        <v>37</v>
      </c>
      <c r="E10" s="257" t="s">
        <v>42</v>
      </c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9"/>
    </row>
    <row r="11" spans="1:22" ht="34.5" customHeight="1" x14ac:dyDescent="0.2">
      <c r="A11" s="250"/>
      <c r="B11" s="252"/>
      <c r="C11" s="254"/>
      <c r="D11" s="256"/>
      <c r="E11" s="128" t="s">
        <v>31</v>
      </c>
      <c r="F11" s="128" t="s">
        <v>30</v>
      </c>
      <c r="G11" s="128" t="s">
        <v>29</v>
      </c>
      <c r="H11" s="128" t="s">
        <v>28</v>
      </c>
      <c r="I11" s="128" t="s">
        <v>27</v>
      </c>
      <c r="J11" s="128" t="s">
        <v>26</v>
      </c>
      <c r="K11" s="128" t="s">
        <v>25</v>
      </c>
      <c r="L11" s="128" t="s">
        <v>88</v>
      </c>
      <c r="M11" s="128" t="s">
        <v>24</v>
      </c>
      <c r="N11" s="128" t="s">
        <v>23</v>
      </c>
      <c r="O11" s="128" t="s">
        <v>22</v>
      </c>
      <c r="P11" s="129" t="s">
        <v>21</v>
      </c>
    </row>
    <row r="12" spans="1:22" s="136" customFormat="1" ht="90" x14ac:dyDescent="0.25">
      <c r="A12" s="148" t="s">
        <v>92</v>
      </c>
      <c r="B12" s="131" t="s">
        <v>90</v>
      </c>
      <c r="C12" s="132" t="s">
        <v>89</v>
      </c>
      <c r="D12" s="133">
        <f>SUM(E12:P12)</f>
        <v>0</v>
      </c>
      <c r="E12" s="134"/>
      <c r="F12" s="134">
        <v>0</v>
      </c>
      <c r="G12" s="134">
        <v>0</v>
      </c>
      <c r="H12" s="134">
        <f>G14</f>
        <v>0</v>
      </c>
      <c r="I12" s="134">
        <v>0</v>
      </c>
      <c r="J12" s="134"/>
      <c r="K12" s="134"/>
      <c r="L12" s="134">
        <v>0</v>
      </c>
      <c r="M12" s="134">
        <v>0</v>
      </c>
      <c r="N12" s="134"/>
      <c r="O12" s="134">
        <v>0</v>
      </c>
      <c r="P12" s="135">
        <v>0</v>
      </c>
      <c r="Q12" s="136">
        <v>0</v>
      </c>
      <c r="V12" s="137">
        <v>42391.404016203705</v>
      </c>
    </row>
    <row r="13" spans="1:22" s="136" customFormat="1" ht="59.25" customHeight="1" x14ac:dyDescent="0.25">
      <c r="A13" s="147" t="s">
        <v>94</v>
      </c>
      <c r="B13" s="131">
        <v>4.5821805030100001E+19</v>
      </c>
      <c r="C13" s="132"/>
      <c r="D13" s="133">
        <f>SUM(E13:P13)</f>
        <v>0</v>
      </c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5"/>
      <c r="V13" s="137"/>
    </row>
    <row r="14" spans="1:22" s="136" customFormat="1" ht="97.5" customHeight="1" x14ac:dyDescent="0.25">
      <c r="A14" s="130" t="s">
        <v>93</v>
      </c>
      <c r="B14" s="131" t="s">
        <v>91</v>
      </c>
      <c r="C14" s="132" t="s">
        <v>89</v>
      </c>
      <c r="D14" s="133">
        <f>SUM(E14:P14)</f>
        <v>0</v>
      </c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5"/>
      <c r="V14" s="137"/>
    </row>
    <row r="15" spans="1:22" s="140" customFormat="1" ht="46.5" customHeight="1" thickBot="1" x14ac:dyDescent="0.3">
      <c r="A15" s="260" t="s">
        <v>95</v>
      </c>
      <c r="B15" s="261"/>
      <c r="C15" s="262"/>
      <c r="D15" s="138">
        <f>SUM(E15:P15)</f>
        <v>0</v>
      </c>
      <c r="E15" s="138">
        <f>SUM(E12:E14)</f>
        <v>0</v>
      </c>
      <c r="F15" s="138">
        <f t="shared" ref="F15:P15" si="0">SUM(F12:F14)</f>
        <v>0</v>
      </c>
      <c r="G15" s="138">
        <f t="shared" si="0"/>
        <v>0</v>
      </c>
      <c r="H15" s="138">
        <f t="shared" si="0"/>
        <v>0</v>
      </c>
      <c r="I15" s="138">
        <f t="shared" si="0"/>
        <v>0</v>
      </c>
      <c r="J15" s="138">
        <f t="shared" si="0"/>
        <v>0</v>
      </c>
      <c r="K15" s="138">
        <f t="shared" si="0"/>
        <v>0</v>
      </c>
      <c r="L15" s="138">
        <f t="shared" si="0"/>
        <v>0</v>
      </c>
      <c r="M15" s="138">
        <f t="shared" si="0"/>
        <v>0</v>
      </c>
      <c r="N15" s="138">
        <f t="shared" si="0"/>
        <v>0</v>
      </c>
      <c r="O15" s="138">
        <f t="shared" si="0"/>
        <v>0</v>
      </c>
      <c r="P15" s="139">
        <f t="shared" si="0"/>
        <v>0</v>
      </c>
      <c r="V15" s="141"/>
    </row>
    <row r="16" spans="1:22" x14ac:dyDescent="0.2"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</row>
    <row r="17" spans="1:26" x14ac:dyDescent="0.2"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</row>
    <row r="18" spans="1:26" x14ac:dyDescent="0.2"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</row>
    <row r="19" spans="1:26" s="144" customFormat="1" ht="12.75" x14ac:dyDescent="0.2">
      <c r="A19" s="143"/>
      <c r="B19" s="143" t="s">
        <v>40</v>
      </c>
      <c r="C19" s="143"/>
      <c r="D19" s="124"/>
      <c r="E19" s="123"/>
      <c r="F19" s="124" t="s">
        <v>41</v>
      </c>
      <c r="G19" s="125"/>
      <c r="H19" s="125"/>
      <c r="I19" s="123"/>
      <c r="J19" s="118"/>
      <c r="K19" s="124"/>
      <c r="L19" s="118"/>
      <c r="M19" s="124"/>
      <c r="N19" s="124"/>
      <c r="O19" s="123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spans="1:26" s="144" customFormat="1" ht="12.75" customHeight="1" x14ac:dyDescent="0.2">
      <c r="A20" s="123"/>
      <c r="B20" s="123"/>
      <c r="C20" s="123"/>
      <c r="D20" s="247" t="s">
        <v>0</v>
      </c>
      <c r="E20" s="247"/>
      <c r="F20" s="123"/>
      <c r="G20" s="248"/>
      <c r="H20" s="248"/>
      <c r="I20" s="123"/>
      <c r="J20" s="118"/>
      <c r="K20" s="124"/>
      <c r="L20" s="118"/>
      <c r="M20" s="124"/>
      <c r="N20" s="124"/>
      <c r="O20" s="123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spans="1:26" x14ac:dyDescent="0.2"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</row>
  </sheetData>
  <mergeCells count="8">
    <mergeCell ref="D20:E20"/>
    <mergeCell ref="G20:H20"/>
    <mergeCell ref="A10:A11"/>
    <mergeCell ref="B10:B11"/>
    <mergeCell ref="C10:C11"/>
    <mergeCell ref="D10:D11"/>
    <mergeCell ref="E10:P10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Кассовый план (увелич. расх.)</vt:lpstr>
      <vt:lpstr>2</vt:lpstr>
      <vt:lpstr>1</vt:lpstr>
      <vt:lpstr>'2'!Область_печати</vt:lpstr>
      <vt:lpstr>'Кассовый план (увелич. расх.)'!Область_печати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ы3какс</dc:creator>
  <cp:lastModifiedBy>User</cp:lastModifiedBy>
  <cp:lastPrinted>2016-02-18T04:21:16Z</cp:lastPrinted>
  <dcterms:created xsi:type="dcterms:W3CDTF">2016-01-25T10:21:40Z</dcterms:created>
  <dcterms:modified xsi:type="dcterms:W3CDTF">2016-03-22T07:39:49Z</dcterms:modified>
</cp:coreProperties>
</file>